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4740" windowWidth="20130" windowHeight="4620" tabRatio="652" activeTab="5"/>
  </bookViews>
  <sheets>
    <sheet name="TT" sheetId="1" r:id="rId1"/>
    <sheet name="02 (bỏ)" sheetId="2" state="hidden" r:id="rId2"/>
    <sheet name="03 (bỏ)" sheetId="3" state="hidden" r:id="rId3"/>
    <sheet name="04" sheetId="4" r:id="rId4"/>
    <sheet name="04 (bỏ)" sheetId="5" state="hidden" r:id="rId5"/>
    <sheet name="05" sheetId="6" r:id="rId6"/>
    <sheet name="05 (bỏ)" sheetId="7" state="hidden" r:id="rId7"/>
    <sheet name="08" sheetId="8" r:id="rId8"/>
    <sheet name="09" sheetId="9" r:id="rId9"/>
    <sheet name="PLChuaDieuKien" sheetId="10" r:id="rId10"/>
  </sheets>
  <externalReferences>
    <externalReference r:id="rId13"/>
  </externalReferences>
  <definedNames>
    <definedName name="_xlnm.Print_Area" localSheetId="1">'02 (bỏ)'!$A$1:$V$39</definedName>
    <definedName name="_xlnm.Print_Area" localSheetId="2">'03 (bỏ)'!$A$1:$V$24</definedName>
    <definedName name="_xlnm.Print_Area" localSheetId="3">'04'!$A$1:$U$119</definedName>
    <definedName name="_xlnm.Print_Area" localSheetId="4">'04 (bỏ)'!$A$1:$U$23</definedName>
    <definedName name="_xlnm.Print_Area" localSheetId="5">'05'!$A$1:$U$119</definedName>
    <definedName name="_xlnm.Print_Area" localSheetId="6">'05 (bỏ)'!$A$1:$V$23</definedName>
    <definedName name="_xlnm.Print_Area" localSheetId="7">'08'!$A$1:$W$60</definedName>
    <definedName name="_xlnm.Print_Area" localSheetId="8">'09'!$A$1:$U$30</definedName>
    <definedName name="_xlnm.Print_Area" localSheetId="0">'TT'!$A$1:$C$15</definedName>
    <definedName name="_xlnm.Print_Titles" localSheetId="6">'05 (bỏ)'!$2:$7</definedName>
    <definedName name="_xlnm.Print_Titles" localSheetId="9">'PLChuaDieuKien'!$4:$5</definedName>
  </definedNames>
  <calcPr fullCalcOnLoad="1"/>
</workbook>
</file>

<file path=xl/sharedStrings.xml><?xml version="1.0" encoding="utf-8"?>
<sst xmlns="http://schemas.openxmlformats.org/spreadsheetml/2006/main" count="891" uniqueCount="323">
  <si>
    <t>I</t>
  </si>
  <si>
    <t>II</t>
  </si>
  <si>
    <t xml:space="preserve"> </t>
  </si>
  <si>
    <t>A</t>
  </si>
  <si>
    <t>Chia ra:</t>
  </si>
  <si>
    <t>Chi cục THA …</t>
  </si>
  <si>
    <t>Chấp hành viên …</t>
  </si>
  <si>
    <t>Chấp hành viên…</t>
  </si>
  <si>
    <t>Các Chi cục THADS</t>
  </si>
  <si>
    <t>…</t>
  </si>
  <si>
    <t>Tổng số</t>
  </si>
  <si>
    <t>….</t>
  </si>
  <si>
    <t>Tổng số</t>
  </si>
  <si>
    <t>1</t>
  </si>
  <si>
    <t>2</t>
  </si>
  <si>
    <t>1.1</t>
  </si>
  <si>
    <t>1.2</t>
  </si>
  <si>
    <t>2.1</t>
  </si>
  <si>
    <t>2.2</t>
  </si>
  <si>
    <t>3</t>
  </si>
  <si>
    <t>Tên đơn vị</t>
  </si>
  <si>
    <t>4</t>
  </si>
  <si>
    <t>5</t>
  </si>
  <si>
    <t>6</t>
  </si>
  <si>
    <t>7</t>
  </si>
  <si>
    <t>8</t>
  </si>
  <si>
    <t>9</t>
  </si>
  <si>
    <t>Cục Thi hành án DS</t>
  </si>
  <si>
    <t>10</t>
  </si>
  <si>
    <t>11</t>
  </si>
  <si>
    <t>Dân sự</t>
  </si>
  <si>
    <t>Hôn nhân và gia đình</t>
  </si>
  <si>
    <t>Kinh doanh, thương mại</t>
  </si>
  <si>
    <t>Lao động</t>
  </si>
  <si>
    <t>Phá sản</t>
  </si>
  <si>
    <t>Ủy thác thi hành án</t>
  </si>
  <si>
    <t>Tổng số phải thi hành</t>
  </si>
  <si>
    <t>Có điều kiện thi hành</t>
  </si>
  <si>
    <t>Thi hành xong</t>
  </si>
  <si>
    <t>Đình chỉ thi hành án</t>
  </si>
  <si>
    <t>Đang thi hành</t>
  </si>
  <si>
    <t>Trường hợp khác</t>
  </si>
  <si>
    <t>3.1</t>
  </si>
  <si>
    <t>3.2</t>
  </si>
  <si>
    <t>4.1</t>
  </si>
  <si>
    <t>4.2</t>
  </si>
  <si>
    <t>5.2</t>
  </si>
  <si>
    <t>Giảm thi hành án</t>
  </si>
  <si>
    <t>Án phí</t>
  </si>
  <si>
    <t>Lệ phí</t>
  </si>
  <si>
    <t>Phạt</t>
  </si>
  <si>
    <t>Tịch thu</t>
  </si>
  <si>
    <t>Thu khác</t>
  </si>
  <si>
    <t>Chi cục THA...</t>
  </si>
  <si>
    <t>Truy thu</t>
  </si>
  <si>
    <t>Tổng số có điều kiện thi hành</t>
  </si>
  <si>
    <t>Thụ lý mới</t>
  </si>
  <si>
    <t>Chia ra</t>
  </si>
  <si>
    <t>5.1</t>
  </si>
  <si>
    <t xml:space="preserve">Tạm đình chỉ thi hành án </t>
  </si>
  <si>
    <t>Thu hồi, hủy quyết định thi hành án</t>
  </si>
  <si>
    <t>Tổng số việc chủ động</t>
  </si>
  <si>
    <t>Tổng số việc theo yêu cầu</t>
  </si>
  <si>
    <t>Tổng số việc</t>
  </si>
  <si>
    <t>Tổng số tiền</t>
  </si>
  <si>
    <t>Tổng số thi hành xong</t>
  </si>
  <si>
    <t xml:space="preserve">Đình chỉ thi hành án </t>
  </si>
  <si>
    <t>Đơn vị tính: Việc và 1.000 VN đồng</t>
  </si>
  <si>
    <t>13</t>
  </si>
  <si>
    <t>Loại khác</t>
  </si>
  <si>
    <t xml:space="preserve">Số chuyển kỳ sau </t>
  </si>
  <si>
    <t>12</t>
  </si>
  <si>
    <t>14</t>
  </si>
  <si>
    <t>15</t>
  </si>
  <si>
    <t>16</t>
  </si>
  <si>
    <t>Thi hành xong / Có điều kiện *100%</t>
  </si>
  <si>
    <t>17</t>
  </si>
  <si>
    <r>
      <t xml:space="preserve">…………….., ngày… tháng …...năm......... …………
</t>
    </r>
    <r>
      <rPr>
        <b/>
        <sz val="13"/>
        <rFont val="Times New Roman"/>
        <family val="1"/>
      </rPr>
      <t xml:space="preserve">NGƯỜI LẬP BIỂU
</t>
    </r>
    <r>
      <rPr>
        <sz val="13"/>
        <rFont val="Times New Roman"/>
        <family val="1"/>
      </rPr>
      <t>(ký và ghi rõ họ tên)</t>
    </r>
  </si>
  <si>
    <t>Đơn vị tính: Việc</t>
  </si>
  <si>
    <r>
      <t xml:space="preserve">   KẾT QUẢ THI HÀNH ÁN DÂN SỰ TÍNH BẰNG TIỀN
</t>
    </r>
    <r>
      <rPr>
        <sz val="13"/>
        <rFont val="Times New Roman"/>
        <family val="1"/>
      </rPr>
      <t>……..tháng/năm ……..</t>
    </r>
  </si>
  <si>
    <t>Đơn vị tính: 1.000 VN Đồng</t>
  </si>
  <si>
    <t>Đơn vị tính: 1.000 VN đồng</t>
  </si>
  <si>
    <r>
      <t xml:space="preserve">   KẾT QUẢ THI HÀNH CHO NGÂN SÁCH NHÀ NƯỚC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</si>
  <si>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TIỀN CHIA THEO CƠ QUAN THI HÀNH ÁN VÀ CHẤP HÀNH VIÊN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</si>
  <si>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VIỆC CHIA THEO CƠ QUAN THI HÀNH ÁN VÀ CHẤP HÀNH VIÊN 
</t>
    </r>
    <r>
      <rPr>
        <sz val="13"/>
        <rFont val="Times New Roman"/>
        <family val="1"/>
      </rPr>
      <t>……..tháng/năm ……..</t>
    </r>
  </si>
  <si>
    <r>
      <t xml:space="preserve">  …………….,ngày…… tháng….. năm ……….
</t>
    </r>
    <r>
      <rPr>
        <b/>
        <sz val="13"/>
        <rFont val="Times New Roman"/>
        <family val="1"/>
      </rPr>
      <t xml:space="preserve">THỦ TRƯỞNG ĐƠN VỊ
</t>
    </r>
    <r>
      <rPr>
        <sz val="13"/>
        <rFont val="Times New Roman"/>
        <family val="1"/>
      </rPr>
      <t>(ký và ghi rõ họ tên)</t>
    </r>
  </si>
  <si>
    <t>DS trong hình sự (khác)</t>
  </si>
  <si>
    <t>DS trong hành chính</t>
  </si>
  <si>
    <t>18</t>
  </si>
  <si>
    <t>Tổng số bản án, quyết định đã nhận</t>
  </si>
  <si>
    <t>19</t>
  </si>
  <si>
    <t>Tổng số giải quyết</t>
  </si>
  <si>
    <t>STT</t>
  </si>
  <si>
    <t>Năm trước chuyển sang (trừ số đã chuyển sổ theo dõi riêng)</t>
  </si>
  <si>
    <t xml:space="preserve">Đình chỉ </t>
  </si>
  <si>
    <t>Chưa có điều kiện (trừ số đã chuyển sổ theo dõi riêng)</t>
  </si>
  <si>
    <t>Tín dụng</t>
  </si>
  <si>
    <t>Vụ việc cạnh tranh</t>
  </si>
  <si>
    <t>Trọng tài Thương mại</t>
  </si>
  <si>
    <t>DS trong hình sự (các tội XPTrTQLKT)</t>
  </si>
  <si>
    <t>DS trong hình sự  (tội phạm chức vụ)</t>
  </si>
  <si>
    <t>DS trong hình sự (loại khác)</t>
  </si>
  <si>
    <t>Hoãn theo điểm c k1, Đ 48</t>
  </si>
  <si>
    <t>Hoãn thi hành án (trừ điểm c k1, Đ 48)</t>
  </si>
  <si>
    <t>20</t>
  </si>
  <si>
    <t xml:space="preserve">Đơn vị  báo cáo: 
Đơn vị nhận báo cáo: </t>
  </si>
  <si>
    <t xml:space="preserve">Biểu số: 02/TK-THA
Ban hành theo TT số:          /2019/TT-BTP
ngày       tháng        năm 2019
Ngày nhận báo cáo: </t>
  </si>
  <si>
    <t xml:space="preserve">Biểu số: 03/TK-THA
Ban hành theo TT số:          /2019/TT-BTP
ngày       tháng        năm 2019
Ngày nhận báo cáo: </t>
  </si>
  <si>
    <t>Biểu số: 04/TK-THA
Ban hành theo TT số:          /2019/TT-BTP
ngày       tháng        năm 2019
Ngày nhận báo cáo:</t>
  </si>
  <si>
    <t xml:space="preserve">Biểu số: 05/TK-THA
Ban hành theo TT số:          /2019/TT-BTP
ngày       tháng        năm 2019
Ngày nhận báo cáo: </t>
  </si>
  <si>
    <t>Tổng số tiền theo bản án, quyết định đã nhận</t>
  </si>
  <si>
    <t>Giảm nghĩa vụ thi hành án</t>
  </si>
  <si>
    <t>Tên chỉ tiêu</t>
  </si>
  <si>
    <t>Thu hồi, sửa, hủy quyết định THA</t>
  </si>
  <si>
    <t>Giảm NV thi hành án</t>
  </si>
  <si>
    <t>Tỷ lệ thi hành xong trong số có điều kiện</t>
  </si>
  <si>
    <t>Đơn vị tính: 1.000 VNĐ và %</t>
  </si>
  <si>
    <t>Tổng số  bản án, quyết định đã nhận</t>
  </si>
  <si>
    <t>Đơn vị tính: Bản án, quyết định, việc và %</t>
  </si>
  <si>
    <t>Thu hồi, hủy quyết định THA</t>
  </si>
  <si>
    <t>Năm trước chuyển sang (chưa trừ theo dõi riêng)</t>
  </si>
  <si>
    <t>Chuyển theo dõi riêng</t>
  </si>
  <si>
    <t>Việc</t>
  </si>
  <si>
    <t>Tiền</t>
  </si>
  <si>
    <t>Chưa có điều kiện (chưa trừ  theo dõi riêng)</t>
  </si>
  <si>
    <t>Tiêu chí</t>
  </si>
  <si>
    <t>TT</t>
  </si>
  <si>
    <t>PHỤ LỤC THEO DÕI SỐ CHUYỂN THEO DÕI RIÊNG</t>
  </si>
  <si>
    <t>Đơn vị tính: Việc và đơn</t>
  </si>
  <si>
    <t>Tổng số đơn tiếp nhận
(Đơn)</t>
  </si>
  <si>
    <t>Đơn trùng (Đơn)</t>
  </si>
  <si>
    <t>Kết quả giải quyết số việc thuộc thẩm quyền (Việc)</t>
  </si>
  <si>
    <t>Chia theo
 thời điểm thụ lý</t>
  </si>
  <si>
    <t>Chia theo thẩm quyền giải quyết</t>
  </si>
  <si>
    <t>Số việc thuộc thẩm quyền giải quyết của cơ quan khác</t>
  </si>
  <si>
    <t>Đúng toàn bộ</t>
  </si>
  <si>
    <t>Đúng một phần</t>
  </si>
  <si>
    <t>Sai toàn bộ</t>
  </si>
  <si>
    <t>Số chưa giải quyết chuyển kỳ sau</t>
  </si>
  <si>
    <t>Quyết định về thi hành án</t>
  </si>
  <si>
    <t>Áp dụng biện pháp cưỡng chế</t>
  </si>
  <si>
    <t>Áp dụng biện pháp bảo đảm</t>
  </si>
  <si>
    <t>Nội dung khác</t>
  </si>
  <si>
    <t>Số năm trước chuyển sang</t>
  </si>
  <si>
    <t>Số mới nhận</t>
  </si>
  <si>
    <t>Quyết định thi hành án</t>
  </si>
  <si>
    <t>Quyết định ủy thác</t>
  </si>
  <si>
    <t>Quyết định hoãn/ Đình chỉ/ Tạm đình chỉ</t>
  </si>
  <si>
    <t>Cưỡng chế kê biên tài sản</t>
  </si>
  <si>
    <t>Cưỡng chế giao tài sản bán đấu giá</t>
  </si>
  <si>
    <t>Biện pháp cưỡng chế khác</t>
  </si>
  <si>
    <t xml:space="preserve">            A</t>
  </si>
  <si>
    <t>Tổng số (Khiếu nại)</t>
  </si>
  <si>
    <t>Tổng số (Tố cáo)</t>
  </si>
  <si>
    <t>Cục Thi hành án dân sự</t>
  </si>
  <si>
    <t>Khiếu nại</t>
  </si>
  <si>
    <t>Tố cáo</t>
  </si>
  <si>
    <t xml:space="preserve">Đơn vị tính: Việc, Đoàn và Lượt </t>
  </si>
  <si>
    <t>Tổng</t>
  </si>
  <si>
    <t>Đoàn đông người</t>
  </si>
  <si>
    <t>Lãnh đạo cơ quan tiếp</t>
  </si>
  <si>
    <t>Số việc tiếp nhận (việc)</t>
  </si>
  <si>
    <t>Kết quả giải quyết số việc thuộc thẩm quyền</t>
  </si>
  <si>
    <t>Chia theo nội dung</t>
  </si>
  <si>
    <t>Chia theo thẩm quyền</t>
  </si>
  <si>
    <t>Số lượt</t>
  </si>
  <si>
    <t>Số người</t>
  </si>
  <si>
    <t>Số vụ việc</t>
  </si>
  <si>
    <t>Số đoàn</t>
  </si>
  <si>
    <t>Kiến nghị, phản ánh</t>
  </si>
  <si>
    <t>Thuộc thẩm quyền</t>
  </si>
  <si>
    <t>Khác</t>
  </si>
  <si>
    <t>Số đã giải quyết</t>
  </si>
  <si>
    <t>Cục THADS</t>
  </si>
  <si>
    <t xml:space="preserve">Cục Thi hành án dân sự </t>
  </si>
  <si>
    <t>NGƯỜI LẬP BIỂU</t>
  </si>
  <si>
    <t xml:space="preserve">… tháng … năm </t>
  </si>
  <si>
    <t>Đơn vị tính: việc và 1.000 đồng</t>
  </si>
  <si>
    <t>Tổng số việc thuộc thẩm quyền giải quyết của CQ THADS</t>
  </si>
  <si>
    <t>Thông tin chung biểu mẫu</t>
  </si>
  <si>
    <t>Thay đổi thông tin cột C để điền thông tin vào các biểu mẫu</t>
  </si>
  <si>
    <t>Người lập biểu</t>
  </si>
  <si>
    <t xml:space="preserve">Chức danh </t>
  </si>
  <si>
    <t>Lãnh đạo</t>
  </si>
  <si>
    <t xml:space="preserve">Ngày ký </t>
  </si>
  <si>
    <t>Họ tên người ký</t>
  </si>
  <si>
    <t>Họ tên người lập biểu</t>
  </si>
  <si>
    <t>Kỳ báo cáo</t>
  </si>
  <si>
    <t>Đơn vị báo cáo</t>
  </si>
  <si>
    <t>Số đình chỉ</t>
  </si>
  <si>
    <t>Số việc tiếp nhận  (Việc)</t>
  </si>
  <si>
    <t>Lưu ý: Biểu 4 đến biểu 12 có thể thêm dòng nhưng không thêm được cột để đảm bảo cấu trúc của biểu mẫu</t>
  </si>
  <si>
    <t xml:space="preserve">Biểu số: 04/TK-THA
Ban hành theo TT số: 06/2019/TT-BTP
ngày 21 tháng 11 năm 2019
Ngày nhận báo cáo: </t>
  </si>
  <si>
    <t xml:space="preserve">Biểu số: 05/TK-THA
Ban hành theo TT số: 06/2019/TT-BTP
ngày 21 tháng 11 năm 2019
Ngày nhận báo cáo: </t>
  </si>
  <si>
    <t xml:space="preserve">Biểu số: 08/TK-THA
Ban hành theo TT số: 06/2019/TT-BTP
ngày 21 tháng 11 năm 2019
Ngày nhận báo cáo: </t>
  </si>
  <si>
    <t xml:space="preserve">Biểu số: 09/TK-THA
Ban hành theo TT số: 06/2019/TT-BTP
ngày 21 tháng 11 năm 2019
Ngày nhận báo cáo: </t>
  </si>
  <si>
    <t>B</t>
  </si>
  <si>
    <t>Các Chi cục</t>
  </si>
  <si>
    <t>H Tân Hồng</t>
  </si>
  <si>
    <t>III</t>
  </si>
  <si>
    <t>H Hồng Ngự</t>
  </si>
  <si>
    <t>IV</t>
  </si>
  <si>
    <t>H Tam Nông</t>
  </si>
  <si>
    <t>V</t>
  </si>
  <si>
    <t>H Thanh Bình</t>
  </si>
  <si>
    <t>VI</t>
  </si>
  <si>
    <t>TP Cao Lãnh</t>
  </si>
  <si>
    <t>VII</t>
  </si>
  <si>
    <t>H Cao Lãnh</t>
  </si>
  <si>
    <t>VIII</t>
  </si>
  <si>
    <t>H Tháp Mười</t>
  </si>
  <si>
    <t>IX</t>
  </si>
  <si>
    <t>H Châu Thành</t>
  </si>
  <si>
    <t>X</t>
  </si>
  <si>
    <t>TP Sa Đéc</t>
  </si>
  <si>
    <t>XI</t>
  </si>
  <si>
    <t>H Lai Vung</t>
  </si>
  <si>
    <t>XII</t>
  </si>
  <si>
    <t>H Lấp Vò</t>
  </si>
  <si>
    <t>Đơn vị  báo cáo: 
Cục THADS tỉnh Đồng Tháp
Đơn vị nhận báo cáo:
Tổng Cục THADS</t>
  </si>
  <si>
    <t>Vũ Quang Hiện</t>
  </si>
  <si>
    <t>Nguyễn Chí Hòa</t>
  </si>
  <si>
    <t>Nguyễn Văn Bạc</t>
  </si>
  <si>
    <t>Đỗ Thành Lơ</t>
  </si>
  <si>
    <t>Lê Phước Bé Sáu</t>
  </si>
  <si>
    <t>Nguyễn Kim Tuân</t>
  </si>
  <si>
    <t>Nguyễn Minh Tấn</t>
  </si>
  <si>
    <t>Trần Công Bằng</t>
  </si>
  <si>
    <t>Trần Minh Tý</t>
  </si>
  <si>
    <t>Mai Thị Thu Cúc</t>
  </si>
  <si>
    <t>Bùi Văn Khanh</t>
  </si>
  <si>
    <t>Nguyễn Ngọc Phú</t>
  </si>
  <si>
    <t>Trần Công Hiệp</t>
  </si>
  <si>
    <t>Huỳnh Công Tân</t>
  </si>
  <si>
    <t>Võ Minh Dũng</t>
  </si>
  <si>
    <t>Trần Trọng Quyết</t>
  </si>
  <si>
    <t>Nguyễn Tấn Thái</t>
  </si>
  <si>
    <t>Lê Thanh Giang</t>
  </si>
  <si>
    <t>Võ Hồng Đào</t>
  </si>
  <si>
    <t>Phạm Minh Phúc</t>
  </si>
  <si>
    <t>Huỳnh Anh Tuấn</t>
  </si>
  <si>
    <t>Đỗ Hữu Tuấn</t>
  </si>
  <si>
    <t>Lê Văn Thạnh</t>
  </si>
  <si>
    <t>Phạm Thị Phú</t>
  </si>
  <si>
    <t>Nguyễn Văn Lực</t>
  </si>
  <si>
    <t>Huỳnh Văn Tuấn</t>
  </si>
  <si>
    <t>Trịnh Văn Tươm</t>
  </si>
  <si>
    <t>Nguyễn Văn Thế</t>
  </si>
  <si>
    <t>Trương Văn Xuân</t>
  </si>
  <si>
    <t>Trần Mỹ Phương</t>
  </si>
  <si>
    <t>Nguyễn Minh Thiện</t>
  </si>
  <si>
    <t>Nguyễn Văn Hiền</t>
  </si>
  <si>
    <t>Phạm Văn Tùng</t>
  </si>
  <si>
    <t>Phạm Thị Mỹ Linh</t>
  </si>
  <si>
    <t>Trần Lê Khã</t>
  </si>
  <si>
    <t>Nguyễn Thanh Sơn</t>
  </si>
  <si>
    <t>Nguyễn Trọng Tồn</t>
  </si>
  <si>
    <t>Trần Văn Hiền</t>
  </si>
  <si>
    <t>Phạm Chí Hùng</t>
  </si>
  <si>
    <t>Võ Thành Đặng</t>
  </si>
  <si>
    <t>Nguyễn Văn Thơm</t>
  </si>
  <si>
    <t>Bùi Văn Hiếu</t>
  </si>
  <si>
    <t>Phạm Thành Phần</t>
  </si>
  <si>
    <t>Nguyễn Minh Nhựt</t>
  </si>
  <si>
    <t>Võ Văn Sơn</t>
  </si>
  <si>
    <t>Trương Thành Út</t>
  </si>
  <si>
    <t>Phạm Văn Dũng</t>
  </si>
  <si>
    <t>Võ Y Khoa</t>
  </si>
  <si>
    <t>Lương Văn Hạnh</t>
  </si>
  <si>
    <t>Nguyễn Thành Trung</t>
  </si>
  <si>
    <t>Nguyễn Bùi Trí</t>
  </si>
  <si>
    <t>Mai Phi Hùng</t>
  </si>
  <si>
    <t>Võ Minh Huệ</t>
  </si>
  <si>
    <t>Lê Quang Công</t>
  </si>
  <si>
    <t>Đặng Huỳnh Tân</t>
  </si>
  <si>
    <t>Trần Phước Đức</t>
  </si>
  <si>
    <t>Phạm Phú Lợi</t>
  </si>
  <si>
    <t>Lê Hồng Đỗ</t>
  </si>
  <si>
    <t>Kiều Công Thành</t>
  </si>
  <si>
    <t>Lê Văn Vĩ</t>
  </si>
  <si>
    <t>Cao Văn Nghĩa</t>
  </si>
  <si>
    <t>Nguyễn Minh Tâm</t>
  </si>
  <si>
    <t xml:space="preserve"> Võ Văn Thiện</t>
  </si>
  <si>
    <t>Nguyễn Văn Hiếu</t>
  </si>
  <si>
    <t>6.1</t>
  </si>
  <si>
    <t>6.2</t>
  </si>
  <si>
    <t>7.1</t>
  </si>
  <si>
    <t>7.2</t>
  </si>
  <si>
    <t>8.1</t>
  </si>
  <si>
    <t>8.2</t>
  </si>
  <si>
    <t>9.1</t>
  </si>
  <si>
    <t>9.2</t>
  </si>
  <si>
    <t>10.1</t>
  </si>
  <si>
    <t>10.2</t>
  </si>
  <si>
    <t>11.1</t>
  </si>
  <si>
    <t>11.2</t>
  </si>
  <si>
    <t>12.1</t>
  </si>
  <si>
    <t>12.2</t>
  </si>
  <si>
    <t>Trần Thị Thanh Thúy</t>
  </si>
  <si>
    <t>Nguyễn Thị Lan Trinh</t>
  </si>
  <si>
    <t>Trương Quốc Trung</t>
  </si>
  <si>
    <t>Võ Thanh Vân</t>
  </si>
  <si>
    <t xml:space="preserve"> Lê Thị Thanh Xuân</t>
  </si>
  <si>
    <t>Nguyễn Ngọc Được</t>
  </si>
  <si>
    <t>Phạm Hoàng Sơn</t>
  </si>
  <si>
    <t>Nguyễn VănTuấn</t>
  </si>
  <si>
    <t>Đinh Tấn Giàu</t>
  </si>
  <si>
    <t>Võ Hoàng Long</t>
  </si>
  <si>
    <t xml:space="preserve">Trần Bửu Bé Tư   </t>
  </si>
  <si>
    <t>Nguyễn Trúc Giang</t>
  </si>
  <si>
    <t>TP Hồng Ngự</t>
  </si>
  <si>
    <t>Phan  Văn Nghiêm</t>
  </si>
  <si>
    <t>Lê Trọng Trưởng</t>
  </si>
  <si>
    <t>Bùi Thị Ngọc Kiều</t>
  </si>
  <si>
    <t xml:space="preserve">3 </t>
  </si>
  <si>
    <t>CỤC TRƯỞNG</t>
  </si>
  <si>
    <t>Nguyễn Quang Hạnh</t>
  </si>
  <si>
    <t>8 tháng / năm 2021</t>
  </si>
  <si>
    <t>Đồng Tháp, ngày 03 tháng 6 năm 2021</t>
  </si>
  <si>
    <t>KẾT QUẢ THI HÀNH ÁN DÂN SỰ TÍNH BẰNG VIỆC CHIA THEO CƠ QUAN THI HÀNH ÁN DÂN SỰ VÀ CHẤP HÀNH VIÊN
8 tháng/năm 2021</t>
  </si>
  <si>
    <t>KẾT QUẢ THI HÀNH ÁN DÂN SỰ TÍNH BẰNG TIỀN CHIA THEO CƠ QUAN THI HÀNH ÁN DÂN SỰ VÀ CHẤP HÀNH VIÊN
8 tháng/năm 2021</t>
  </si>
  <si>
    <r>
      <t xml:space="preserve">KẾT QUẢ GIẢI QUYẾT KHIẾU NẠI, TỐ CÁO 
VỀ THI HÀNH ÁN DÂN SỰ
</t>
    </r>
    <r>
      <rPr>
        <sz val="13"/>
        <rFont val="Times New Roman"/>
        <family val="1"/>
      </rPr>
      <t>8 tháng/năm 2020</t>
    </r>
  </si>
  <si>
    <r>
      <t xml:space="preserve">TIẾP CÔNG DÂN TRONG THI HÀNH ÁN DÂN SỰ
</t>
    </r>
    <r>
      <rPr>
        <sz val="13"/>
        <rFont val="Times New Roman"/>
        <family val="1"/>
      </rPr>
      <t>8 tháng/năm 2020</t>
    </r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</si>
</sst>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_(* #,##0.0_);_(* \(#,##0.0\);_(* &quot;-&quot;??_);_(@_)"/>
    <numFmt numFmtId="175" formatCode="[$-42A]dd\ mmmm\ yyyy"/>
    <numFmt numFmtId="176" formatCode="[$-42A]h:mm:ss\ AM/PM"/>
    <numFmt numFmtId="177" formatCode="[$-409]dddd\,\ mmmm\ d\,\ yyyy"/>
    <numFmt numFmtId="178" formatCode="[$-409]h:mm:ss\ AM/PM"/>
  </numFmts>
  <fonts count="75">
    <font>
      <sz val="12"/>
      <name val="Times New Roman"/>
      <family val="1"/>
    </font>
    <font>
      <sz val="11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b/>
      <sz val="13"/>
      <color indexed="9"/>
      <name val="Times New Roman"/>
      <family val="1"/>
    </font>
    <font>
      <sz val="13"/>
      <color indexed="9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60"/>
      <name val="Times New Roman"/>
      <family val="1"/>
    </font>
    <font>
      <b/>
      <sz val="9"/>
      <color indexed="10"/>
      <name val="Times New Roman"/>
      <family val="1"/>
    </font>
    <font>
      <b/>
      <sz val="12"/>
      <color indexed="60"/>
      <name val="Times New Roman"/>
      <family val="1"/>
    </font>
    <font>
      <sz val="9"/>
      <color indexed="10"/>
      <name val="Times New Roman"/>
      <family val="1"/>
    </font>
    <font>
      <sz val="7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  <font>
      <b/>
      <sz val="9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C00000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sz val="7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28" borderId="2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415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33" borderId="0" xfId="0" applyNumberFormat="1" applyFont="1" applyFill="1" applyAlignment="1">
      <alignment/>
    </xf>
    <xf numFmtId="49" fontId="0" fillId="33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33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9" fontId="0" fillId="33" borderId="0" xfId="59" applyFont="1" applyFill="1" applyAlignment="1">
      <alignment/>
    </xf>
    <xf numFmtId="49" fontId="11" fillId="33" borderId="0" xfId="0" applyNumberFormat="1" applyFont="1" applyFill="1" applyAlignment="1">
      <alignment/>
    </xf>
    <xf numFmtId="1" fontId="11" fillId="33" borderId="0" xfId="0" applyNumberFormat="1" applyFont="1" applyFill="1" applyAlignment="1">
      <alignment/>
    </xf>
    <xf numFmtId="2" fontId="11" fillId="33" borderId="0" xfId="0" applyNumberFormat="1" applyFont="1" applyFill="1" applyAlignment="1">
      <alignment horizontal="center"/>
    </xf>
    <xf numFmtId="1" fontId="11" fillId="33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172" fontId="9" fillId="33" borderId="10" xfId="41" applyNumberFormat="1" applyFont="1" applyFill="1" applyBorder="1" applyAlignment="1" applyProtection="1">
      <alignment horizontal="center" vertical="center"/>
      <protection/>
    </xf>
    <xf numFmtId="49" fontId="9" fillId="33" borderId="11" xfId="0" applyNumberFormat="1" applyFont="1" applyFill="1" applyBorder="1" applyAlignment="1" applyProtection="1">
      <alignment horizontal="left" vertical="center" wrapText="1"/>
      <protection/>
    </xf>
    <xf numFmtId="49" fontId="9" fillId="33" borderId="10" xfId="0" applyNumberFormat="1" applyFont="1" applyFill="1" applyBorder="1" applyAlignment="1" applyProtection="1">
      <alignment horizontal="center" vertical="center"/>
      <protection/>
    </xf>
    <xf numFmtId="49" fontId="9" fillId="33" borderId="11" xfId="0" applyNumberFormat="1" applyFont="1" applyFill="1" applyBorder="1" applyAlignment="1" applyProtection="1">
      <alignment vertical="center"/>
      <protection/>
    </xf>
    <xf numFmtId="49" fontId="9" fillId="33" borderId="0" xfId="0" applyNumberFormat="1" applyFont="1" applyFill="1" applyAlignment="1">
      <alignment/>
    </xf>
    <xf numFmtId="49" fontId="9" fillId="33" borderId="10" xfId="0" applyNumberFormat="1" applyFont="1" applyFill="1" applyBorder="1" applyAlignment="1">
      <alignment/>
    </xf>
    <xf numFmtId="49" fontId="9" fillId="33" borderId="11" xfId="0" applyNumberFormat="1" applyFont="1" applyFill="1" applyBorder="1" applyAlignment="1" applyProtection="1">
      <alignment vertical="center" wrapText="1"/>
      <protection/>
    </xf>
    <xf numFmtId="49" fontId="9" fillId="33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33" borderId="10" xfId="0" applyNumberFormat="1" applyFont="1" applyFill="1" applyBorder="1" applyAlignment="1" applyProtection="1">
      <alignment horizontal="left" vertical="center" wrapText="1"/>
      <protection/>
    </xf>
    <xf numFmtId="172" fontId="9" fillId="33" borderId="10" xfId="41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 applyProtection="1">
      <alignment vertical="center"/>
      <protection/>
    </xf>
    <xf numFmtId="172" fontId="9" fillId="0" borderId="10" xfId="41" applyNumberFormat="1" applyFont="1" applyFill="1" applyBorder="1" applyAlignment="1" applyProtection="1">
      <alignment horizontal="center" vertical="center"/>
      <protection/>
    </xf>
    <xf numFmtId="172" fontId="9" fillId="34" borderId="10" xfId="41" applyNumberFormat="1" applyFont="1" applyFill="1" applyBorder="1" applyAlignment="1" applyProtection="1">
      <alignment horizontal="center" vertical="center"/>
      <protection/>
    </xf>
    <xf numFmtId="49" fontId="9" fillId="34" borderId="10" xfId="0" applyNumberFormat="1" applyFont="1" applyFill="1" applyBorder="1" applyAlignment="1" applyProtection="1">
      <alignment horizontal="center" vertical="center"/>
      <protection/>
    </xf>
    <xf numFmtId="49" fontId="9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Alignment="1">
      <alignment/>
    </xf>
    <xf numFmtId="49" fontId="9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ont="1" applyFill="1" applyBorder="1" applyAlignment="1">
      <alignment vertical="top" wrapText="1"/>
    </xf>
    <xf numFmtId="49" fontId="0" fillId="34" borderId="0" xfId="0" applyNumberFormat="1" applyFont="1" applyFill="1" applyAlignment="1">
      <alignment/>
    </xf>
    <xf numFmtId="49" fontId="2" fillId="34" borderId="0" xfId="0" applyNumberFormat="1" applyFont="1" applyFill="1" applyAlignment="1">
      <alignment/>
    </xf>
    <xf numFmtId="49" fontId="11" fillId="34" borderId="0" xfId="0" applyNumberFormat="1" applyFont="1" applyFill="1" applyAlignment="1">
      <alignment/>
    </xf>
    <xf numFmtId="1" fontId="11" fillId="34" borderId="0" xfId="0" applyNumberFormat="1" applyFont="1" applyFill="1" applyAlignment="1">
      <alignment/>
    </xf>
    <xf numFmtId="1" fontId="11" fillId="34" borderId="0" xfId="0" applyNumberFormat="1" applyFont="1" applyFill="1" applyAlignment="1">
      <alignment horizontal="center"/>
    </xf>
    <xf numFmtId="2" fontId="11" fillId="34" borderId="0" xfId="0" applyNumberFormat="1" applyFont="1" applyFill="1" applyAlignment="1">
      <alignment horizontal="center"/>
    </xf>
    <xf numFmtId="49" fontId="0" fillId="34" borderId="0" xfId="0" applyNumberFormat="1" applyFont="1" applyFill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 applyProtection="1">
      <alignment horizontal="center" vertical="center" wrapText="1"/>
      <protection/>
    </xf>
    <xf numFmtId="172" fontId="9" fillId="34" borderId="10" xfId="41" applyNumberFormat="1" applyFont="1" applyFill="1" applyBorder="1" applyAlignment="1" applyProtection="1">
      <alignment horizontal="center" vertical="center"/>
      <protection/>
    </xf>
    <xf numFmtId="172" fontId="9" fillId="34" borderId="10" xfId="41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49" fontId="9" fillId="34" borderId="10" xfId="0" applyNumberFormat="1" applyFont="1" applyFill="1" applyBorder="1" applyAlignment="1" applyProtection="1">
      <alignment horizontal="center" vertical="center"/>
      <protection/>
    </xf>
    <xf numFmtId="49" fontId="9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Border="1" applyAlignment="1">
      <alignment/>
    </xf>
    <xf numFmtId="49" fontId="0" fillId="34" borderId="0" xfId="0" applyNumberFormat="1" applyFont="1" applyFill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11" fillId="34" borderId="0" xfId="0" applyNumberFormat="1" applyFont="1" applyFill="1" applyAlignment="1">
      <alignment horizontal="center"/>
    </xf>
    <xf numFmtId="49" fontId="6" fillId="34" borderId="10" xfId="0" applyNumberFormat="1" applyFont="1" applyFill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49" fontId="9" fillId="34" borderId="12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 applyProtection="1">
      <alignment horizontal="center" vertical="center" wrapText="1"/>
      <protection/>
    </xf>
    <xf numFmtId="49" fontId="13" fillId="33" borderId="10" xfId="0" applyNumberFormat="1" applyFont="1" applyFill="1" applyBorder="1" applyAlignment="1" applyProtection="1">
      <alignment horizontal="center" vertical="center"/>
      <protection/>
    </xf>
    <xf numFmtId="49" fontId="13" fillId="33" borderId="10" xfId="0" applyNumberFormat="1" applyFont="1" applyFill="1" applyBorder="1" applyAlignment="1" applyProtection="1">
      <alignment vertical="center"/>
      <protection/>
    </xf>
    <xf numFmtId="49" fontId="13" fillId="33" borderId="10" xfId="0" applyNumberFormat="1" applyFont="1" applyFill="1" applyBorder="1" applyAlignment="1">
      <alignment/>
    </xf>
    <xf numFmtId="49" fontId="13" fillId="33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horizontal="left" vertical="center" wrapText="1"/>
      <protection/>
    </xf>
    <xf numFmtId="0" fontId="66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49" fontId="8" fillId="0" borderId="0" xfId="0" applyNumberFormat="1" applyFont="1" applyFill="1" applyBorder="1" applyAlignment="1">
      <alignment wrapText="1"/>
    </xf>
    <xf numFmtId="172" fontId="20" fillId="36" borderId="10" xfId="41" applyNumberFormat="1" applyFont="1" applyFill="1" applyBorder="1" applyAlignment="1">
      <alignment/>
    </xf>
    <xf numFmtId="49" fontId="2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172" fontId="5" fillId="36" borderId="10" xfId="41" applyNumberFormat="1" applyFont="1" applyFill="1" applyBorder="1" applyAlignment="1">
      <alignment/>
    </xf>
    <xf numFmtId="172" fontId="5" fillId="36" borderId="10" xfId="41" applyNumberFormat="1" applyFont="1" applyFill="1" applyBorder="1" applyAlignment="1">
      <alignment vertical="center" wrapText="1"/>
    </xf>
    <xf numFmtId="49" fontId="6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wrapText="1"/>
    </xf>
    <xf numFmtId="0" fontId="2" fillId="37" borderId="10" xfId="0" applyFont="1" applyFill="1" applyBorder="1" applyAlignment="1">
      <alignment wrapText="1"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172" fontId="21" fillId="0" borderId="10" xfId="41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Alignment="1">
      <alignment/>
    </xf>
    <xf numFmtId="172" fontId="7" fillId="0" borderId="0" xfId="41" applyNumberFormat="1" applyFont="1" applyAlignment="1">
      <alignment/>
    </xf>
    <xf numFmtId="49" fontId="8" fillId="0" borderId="0" xfId="0" applyNumberFormat="1" applyFont="1" applyAlignment="1">
      <alignment/>
    </xf>
    <xf numFmtId="172" fontId="8" fillId="0" borderId="14" xfId="41" applyNumberFormat="1" applyFont="1" applyFill="1" applyBorder="1" applyAlignment="1">
      <alignment wrapText="1"/>
    </xf>
    <xf numFmtId="172" fontId="7" fillId="0" borderId="0" xfId="41" applyNumberFormat="1" applyFont="1" applyFill="1" applyAlignment="1">
      <alignment/>
    </xf>
    <xf numFmtId="0" fontId="0" fillId="0" borderId="0" xfId="0" applyAlignment="1">
      <alignment/>
    </xf>
    <xf numFmtId="49" fontId="8" fillId="0" borderId="0" xfId="0" applyNumberFormat="1" applyFont="1" applyFill="1" applyBorder="1" applyAlignment="1">
      <alignment vertical="center" wrapText="1"/>
    </xf>
    <xf numFmtId="172" fontId="7" fillId="33" borderId="0" xfId="41" applyNumberFormat="1" applyFont="1" applyFill="1" applyBorder="1" applyAlignment="1">
      <alignment horizontal="center" wrapText="1"/>
    </xf>
    <xf numFmtId="172" fontId="8" fillId="33" borderId="0" xfId="41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 horizontal="center" vertical="center" wrapText="1" readingOrder="1"/>
    </xf>
    <xf numFmtId="172" fontId="5" fillId="0" borderId="10" xfId="41" applyNumberFormat="1" applyFont="1" applyBorder="1" applyAlignment="1" applyProtection="1">
      <alignment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vertical="center"/>
      <protection locked="0"/>
    </xf>
    <xf numFmtId="172" fontId="9" fillId="0" borderId="10" xfId="41" applyNumberFormat="1" applyFont="1" applyFill="1" applyBorder="1" applyAlignment="1" applyProtection="1">
      <alignment horizontal="center" vertical="center"/>
      <protection locked="0"/>
    </xf>
    <xf numFmtId="172" fontId="9" fillId="0" borderId="10" xfId="41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72" fontId="22" fillId="0" borderId="10" xfId="41" applyNumberFormat="1" applyFont="1" applyFill="1" applyBorder="1" applyAlignment="1" applyProtection="1">
      <alignment horizontal="center" vertical="center"/>
      <protection locked="0"/>
    </xf>
    <xf numFmtId="172" fontId="21" fillId="0" borderId="15" xfId="41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horizontal="right" wrapText="1"/>
    </xf>
    <xf numFmtId="49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 wrapText="1"/>
      <protection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1" fontId="1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>
      <alignment horizontal="left"/>
    </xf>
    <xf numFmtId="0" fontId="6" fillId="0" borderId="10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2" fontId="21" fillId="0" borderId="10" xfId="41" applyNumberFormat="1" applyFont="1" applyFill="1" applyBorder="1" applyAlignment="1" applyProtection="1">
      <alignment horizontal="center" vertical="center"/>
      <protection locked="0"/>
    </xf>
    <xf numFmtId="172" fontId="0" fillId="0" borderId="0" xfId="41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>
      <alignment/>
    </xf>
    <xf numFmtId="172" fontId="8" fillId="0" borderId="0" xfId="41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vertical="center"/>
      <protection locked="0"/>
    </xf>
    <xf numFmtId="172" fontId="9" fillId="0" borderId="10" xfId="41" applyNumberFormat="1" applyFont="1" applyFill="1" applyBorder="1" applyAlignment="1" applyProtection="1">
      <alignment horizontal="center" vertical="center"/>
      <protection/>
    </xf>
    <xf numFmtId="172" fontId="21" fillId="0" borderId="10" xfId="41" applyNumberFormat="1" applyFont="1" applyFill="1" applyBorder="1" applyAlignment="1" applyProtection="1">
      <alignment horizontal="center" vertical="center" wrapText="1"/>
      <protection/>
    </xf>
    <xf numFmtId="172" fontId="0" fillId="0" borderId="0" xfId="41" applyNumberFormat="1" applyFont="1" applyFill="1" applyAlignment="1">
      <alignment/>
    </xf>
    <xf numFmtId="172" fontId="6" fillId="0" borderId="0" xfId="41" applyNumberFormat="1" applyFont="1" applyFill="1" applyBorder="1" applyAlignment="1">
      <alignment horizontal="center" vertical="center" wrapText="1" readingOrder="1"/>
    </xf>
    <xf numFmtId="172" fontId="0" fillId="0" borderId="0" xfId="41" applyNumberFormat="1" applyFont="1" applyFill="1" applyBorder="1" applyAlignment="1">
      <alignment/>
    </xf>
    <xf numFmtId="172" fontId="8" fillId="0" borderId="0" xfId="41" applyNumberFormat="1" applyFont="1" applyFill="1" applyBorder="1" applyAlignment="1">
      <alignment vertical="center" wrapText="1"/>
    </xf>
    <xf numFmtId="172" fontId="9" fillId="0" borderId="15" xfId="41" applyNumberFormat="1" applyFont="1" applyFill="1" applyBorder="1" applyAlignment="1" applyProtection="1">
      <alignment vertical="center" wrapText="1"/>
      <protection locked="0"/>
    </xf>
    <xf numFmtId="49" fontId="11" fillId="0" borderId="0" xfId="0" applyNumberFormat="1" applyFont="1" applyFill="1" applyAlignment="1">
      <alignment horizontal="center"/>
    </xf>
    <xf numFmtId="172" fontId="0" fillId="0" borderId="0" xfId="41" applyNumberFormat="1" applyFont="1" applyFill="1" applyAlignment="1">
      <alignment horizontal="center" vertical="center"/>
    </xf>
    <xf numFmtId="172" fontId="0" fillId="0" borderId="0" xfId="41" applyNumberFormat="1" applyFont="1" applyFill="1" applyBorder="1" applyAlignment="1">
      <alignment horizontal="center" vertical="center"/>
    </xf>
    <xf numFmtId="172" fontId="0" fillId="0" borderId="0" xfId="41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left"/>
    </xf>
    <xf numFmtId="172" fontId="0" fillId="0" borderId="0" xfId="0" applyNumberFormat="1" applyFill="1" applyAlignment="1">
      <alignment/>
    </xf>
    <xf numFmtId="49" fontId="67" fillId="0" borderId="0" xfId="0" applyNumberFormat="1" applyFont="1" applyFill="1" applyAlignment="1" applyProtection="1">
      <alignment vertical="center"/>
      <protection/>
    </xf>
    <xf numFmtId="172" fontId="2" fillId="0" borderId="0" xfId="41" applyNumberFormat="1" applyFont="1" applyFill="1" applyAlignment="1" applyProtection="1">
      <alignment/>
      <protection locked="0"/>
    </xf>
    <xf numFmtId="0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1" fillId="0" borderId="10" xfId="0" applyNumberFormat="1" applyFont="1" applyFill="1" applyBorder="1" applyAlignment="1" applyProtection="1">
      <alignment horizontal="left" vertical="center"/>
      <protection locked="0"/>
    </xf>
    <xf numFmtId="172" fontId="21" fillId="0" borderId="10" xfId="41" applyNumberFormat="1" applyFont="1" applyFill="1" applyBorder="1" applyAlignment="1" applyProtection="1">
      <alignment horizontal="center" vertical="center"/>
      <protection/>
    </xf>
    <xf numFmtId="172" fontId="21" fillId="0" borderId="0" xfId="41" applyNumberFormat="1" applyFont="1" applyFill="1" applyAlignment="1" applyProtection="1">
      <alignment/>
      <protection locked="0"/>
    </xf>
    <xf numFmtId="49" fontId="21" fillId="0" borderId="0" xfId="0" applyNumberFormat="1" applyFont="1" applyFill="1" applyAlignment="1" applyProtection="1">
      <alignment/>
      <protection locked="0"/>
    </xf>
    <xf numFmtId="172" fontId="9" fillId="0" borderId="10" xfId="41" applyNumberFormat="1" applyFont="1" applyFill="1" applyBorder="1" applyAlignment="1" applyProtection="1">
      <alignment vertical="center"/>
      <protection/>
    </xf>
    <xf numFmtId="49" fontId="14" fillId="0" borderId="13" xfId="0" applyNumberFormat="1" applyFont="1" applyFill="1" applyBorder="1" applyAlignment="1">
      <alignment horizontal="center" vertical="top" wrapText="1"/>
    </xf>
    <xf numFmtId="1" fontId="14" fillId="0" borderId="13" xfId="0" applyNumberFormat="1" applyFont="1" applyFill="1" applyBorder="1" applyAlignment="1">
      <alignment horizontal="center" vertical="top" wrapText="1"/>
    </xf>
    <xf numFmtId="1" fontId="15" fillId="0" borderId="13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vertical="center" wrapText="1"/>
    </xf>
    <xf numFmtId="49" fontId="6" fillId="0" borderId="17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172" fontId="9" fillId="0" borderId="0" xfId="41" applyNumberFormat="1" applyFont="1" applyFill="1" applyBorder="1" applyAlignment="1">
      <alignment horizontal="center" vertical="center" wrapText="1"/>
    </xf>
    <xf numFmtId="172" fontId="6" fillId="0" borderId="0" xfId="41" applyNumberFormat="1" applyFont="1" applyFill="1" applyBorder="1" applyAlignment="1">
      <alignment vertical="justify" textRotation="90" wrapText="1"/>
    </xf>
    <xf numFmtId="0" fontId="0" fillId="0" borderId="0" xfId="0" applyNumberFormat="1" applyFont="1" applyFill="1" applyBorder="1" applyAlignment="1">
      <alignment/>
    </xf>
    <xf numFmtId="0" fontId="68" fillId="0" borderId="0" xfId="0" applyNumberFormat="1" applyFont="1" applyFill="1" applyBorder="1" applyAlignment="1">
      <alignment/>
    </xf>
    <xf numFmtId="172" fontId="69" fillId="0" borderId="17" xfId="41" applyNumberFormat="1" applyFont="1" applyFill="1" applyBorder="1" applyAlignment="1" applyProtection="1">
      <alignment horizontal="center" wrapText="1"/>
      <protection locked="0"/>
    </xf>
    <xf numFmtId="172" fontId="69" fillId="0" borderId="0" xfId="41" applyNumberFormat="1" applyFont="1" applyFill="1" applyBorder="1" applyAlignment="1" applyProtection="1">
      <alignment horizontal="center" wrapText="1"/>
      <protection locked="0"/>
    </xf>
    <xf numFmtId="172" fontId="69" fillId="0" borderId="0" xfId="41" applyNumberFormat="1" applyFont="1" applyFill="1" applyBorder="1" applyAlignment="1" applyProtection="1">
      <alignment vertical="justify" textRotation="90" wrapText="1"/>
      <protection locked="0"/>
    </xf>
    <xf numFmtId="172" fontId="70" fillId="0" borderId="0" xfId="41" applyNumberFormat="1" applyFont="1" applyFill="1" applyBorder="1" applyAlignment="1" applyProtection="1">
      <alignment/>
      <protection locked="0"/>
    </xf>
    <xf numFmtId="172" fontId="71" fillId="0" borderId="0" xfId="0" applyNumberFormat="1" applyFont="1" applyFill="1" applyBorder="1" applyAlignment="1" applyProtection="1">
      <alignment/>
      <protection locked="0"/>
    </xf>
    <xf numFmtId="0" fontId="70" fillId="0" borderId="0" xfId="0" applyNumberFormat="1" applyFont="1" applyFill="1" applyBorder="1" applyAlignment="1" applyProtection="1">
      <alignment/>
      <protection locked="0"/>
    </xf>
    <xf numFmtId="49" fontId="70" fillId="0" borderId="0" xfId="0" applyNumberFormat="1" applyFont="1" applyFill="1" applyBorder="1" applyAlignment="1" applyProtection="1">
      <alignment/>
      <protection locked="0"/>
    </xf>
    <xf numFmtId="49" fontId="70" fillId="0" borderId="0" xfId="0" applyNumberFormat="1" applyFont="1" applyFill="1" applyAlignment="1" applyProtection="1">
      <alignment/>
      <protection locked="0"/>
    </xf>
    <xf numFmtId="49" fontId="6" fillId="0" borderId="15" xfId="0" applyNumberFormat="1" applyFont="1" applyFill="1" applyBorder="1" applyAlignment="1" applyProtection="1">
      <alignment horizontal="center"/>
      <protection locked="0"/>
    </xf>
    <xf numFmtId="49" fontId="9" fillId="0" borderId="10" xfId="0" applyNumberFormat="1" applyFont="1" applyFill="1" applyBorder="1" applyAlignment="1" applyProtection="1">
      <alignment horizontal="left"/>
      <protection locked="0"/>
    </xf>
    <xf numFmtId="172" fontId="6" fillId="0" borderId="10" xfId="41" applyNumberFormat="1" applyFont="1" applyFill="1" applyBorder="1" applyAlignment="1" applyProtection="1">
      <alignment horizontal="center"/>
      <protection locked="0"/>
    </xf>
    <xf numFmtId="172" fontId="9" fillId="0" borderId="10" xfId="41" applyNumberFormat="1" applyFont="1" applyFill="1" applyBorder="1" applyAlignment="1" applyProtection="1">
      <alignment vertical="center"/>
      <protection locked="0"/>
    </xf>
    <xf numFmtId="172" fontId="9" fillId="0" borderId="10" xfId="41" applyNumberFormat="1" applyFont="1" applyFill="1" applyBorder="1" applyAlignment="1" applyProtection="1">
      <alignment/>
      <protection locked="0"/>
    </xf>
    <xf numFmtId="172" fontId="72" fillId="0" borderId="17" xfId="41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9" fontId="9" fillId="0" borderId="15" xfId="0" applyNumberFormat="1" applyFont="1" applyFill="1" applyBorder="1" applyAlignment="1" applyProtection="1">
      <alignment horizontal="center"/>
      <protection locked="0"/>
    </xf>
    <xf numFmtId="172" fontId="6" fillId="0" borderId="17" xfId="41" applyNumberFormat="1" applyFont="1" applyFill="1" applyBorder="1" applyAlignment="1" applyProtection="1">
      <alignment horizontal="center" wrapText="1"/>
      <protection locked="0"/>
    </xf>
    <xf numFmtId="172" fontId="9" fillId="0" borderId="15" xfId="41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49" fontId="9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/>
      <protection locked="0"/>
    </xf>
    <xf numFmtId="49" fontId="9" fillId="0" borderId="14" xfId="0" applyNumberFormat="1" applyFont="1" applyFill="1" applyBorder="1" applyAlignment="1" applyProtection="1">
      <alignment horizontal="center"/>
      <protection locked="0"/>
    </xf>
    <xf numFmtId="49" fontId="9" fillId="0" borderId="14" xfId="0" applyNumberFormat="1" applyFont="1" applyFill="1" applyBorder="1" applyAlignment="1" applyProtection="1">
      <alignment horizontal="left"/>
      <protection locked="0"/>
    </xf>
    <xf numFmtId="172" fontId="6" fillId="0" borderId="0" xfId="41" applyNumberFormat="1" applyFont="1" applyFill="1" applyBorder="1" applyAlignment="1" applyProtection="1">
      <alignment horizontal="center" wrapText="1"/>
      <protection locked="0"/>
    </xf>
    <xf numFmtId="172" fontId="9" fillId="0" borderId="0" xfId="41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>
      <alignment horizontal="center"/>
    </xf>
    <xf numFmtId="172" fontId="7" fillId="0" borderId="0" xfId="41" applyNumberFormat="1" applyFont="1" applyFill="1" applyBorder="1" applyAlignment="1">
      <alignment horizontal="center" wrapText="1"/>
    </xf>
    <xf numFmtId="172" fontId="8" fillId="0" borderId="0" xfId="41" applyNumberFormat="1" applyFont="1" applyFill="1" applyBorder="1" applyAlignment="1">
      <alignment horizontal="center"/>
    </xf>
    <xf numFmtId="172" fontId="9" fillId="0" borderId="0" xfId="41" applyNumberFormat="1" applyFont="1" applyFill="1" applyBorder="1" applyAlignment="1">
      <alignment horizontal="center"/>
    </xf>
    <xf numFmtId="172" fontId="7" fillId="0" borderId="0" xfId="41" applyNumberFormat="1" applyFont="1" applyFill="1" applyAlignment="1">
      <alignment/>
    </xf>
    <xf numFmtId="171" fontId="7" fillId="0" borderId="0" xfId="41" applyFont="1" applyFill="1" applyAlignment="1">
      <alignment/>
    </xf>
    <xf numFmtId="0" fontId="6" fillId="0" borderId="10" xfId="0" applyFont="1" applyFill="1" applyBorder="1" applyAlignment="1" applyProtection="1">
      <alignment horizontal="left" vertical="center"/>
      <protection locked="0"/>
    </xf>
    <xf numFmtId="172" fontId="7" fillId="0" borderId="0" xfId="41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8" fillId="33" borderId="0" xfId="0" applyNumberFormat="1" applyFont="1" applyFill="1" applyBorder="1" applyAlignment="1">
      <alignment vertical="center"/>
    </xf>
    <xf numFmtId="172" fontId="7" fillId="0" borderId="0" xfId="41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8" fillId="0" borderId="0" xfId="0" applyNumberFormat="1" applyFont="1" applyFill="1" applyAlignment="1">
      <alignment wrapText="1"/>
    </xf>
    <xf numFmtId="0" fontId="0" fillId="0" borderId="0" xfId="0" applyNumberFormat="1" applyFill="1" applyBorder="1" applyAlignment="1" applyProtection="1">
      <alignment/>
      <protection locked="0"/>
    </xf>
    <xf numFmtId="172" fontId="9" fillId="0" borderId="10" xfId="41" applyNumberFormat="1" applyFont="1" applyFill="1" applyBorder="1" applyAlignment="1" applyProtection="1">
      <alignment horizontal="center" vertical="center" wrapText="1"/>
      <protection locked="0"/>
    </xf>
    <xf numFmtId="172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7" fillId="0" borderId="18" xfId="0" applyFont="1" applyFill="1" applyBorder="1" applyAlignment="1" quotePrefix="1">
      <alignment wrapText="1"/>
    </xf>
    <xf numFmtId="0" fontId="17" fillId="0" borderId="0" xfId="0" applyFont="1" applyFill="1" applyBorder="1" applyAlignment="1" quotePrefix="1">
      <alignment wrapText="1"/>
    </xf>
    <xf numFmtId="172" fontId="9" fillId="0" borderId="10" xfId="41" applyNumberFormat="1" applyFont="1" applyFill="1" applyBorder="1" applyAlignment="1" applyProtection="1">
      <alignment vertical="center"/>
      <protection hidden="1"/>
    </xf>
    <xf numFmtId="172" fontId="21" fillId="0" borderId="10" xfId="41" applyNumberFormat="1" applyFont="1" applyFill="1" applyBorder="1" applyAlignment="1" applyProtection="1">
      <alignment horizontal="right" vertical="center"/>
      <protection locked="0"/>
    </xf>
    <xf numFmtId="171" fontId="2" fillId="0" borderId="0" xfId="41" applyFont="1" applyFill="1" applyAlignment="1">
      <alignment/>
    </xf>
    <xf numFmtId="171" fontId="9" fillId="0" borderId="10" xfId="41" applyFont="1" applyFill="1" applyBorder="1" applyAlignment="1" applyProtection="1">
      <alignment horizontal="center" vertical="center" wrapText="1"/>
      <protection/>
    </xf>
    <xf numFmtId="171" fontId="8" fillId="0" borderId="0" xfId="41" applyFont="1" applyFill="1" applyBorder="1" applyAlignment="1" applyProtection="1">
      <alignment vertical="center"/>
      <protection/>
    </xf>
    <xf numFmtId="171" fontId="0" fillId="0" borderId="0" xfId="41" applyFont="1" applyFill="1" applyAlignment="1">
      <alignment/>
    </xf>
    <xf numFmtId="172" fontId="0" fillId="0" borderId="0" xfId="0" applyNumberFormat="1" applyAlignment="1">
      <alignment/>
    </xf>
    <xf numFmtId="172" fontId="72" fillId="0" borderId="10" xfId="41" applyNumberFormat="1" applyFont="1" applyFill="1" applyBorder="1" applyAlignment="1" applyProtection="1">
      <alignment vertical="center" wrapText="1"/>
      <protection locked="0"/>
    </xf>
    <xf numFmtId="10" fontId="0" fillId="0" borderId="0" xfId="59" applyNumberFormat="1" applyFont="1" applyFill="1" applyAlignment="1" applyProtection="1">
      <alignment/>
      <protection locked="0"/>
    </xf>
    <xf numFmtId="172" fontId="72" fillId="0" borderId="10" xfId="41" applyNumberFormat="1" applyFont="1" applyFill="1" applyBorder="1" applyAlignment="1" applyProtection="1">
      <alignment horizontal="center" vertical="center" wrapText="1"/>
      <protection locked="0"/>
    </xf>
    <xf numFmtId="10" fontId="71" fillId="0" borderId="0" xfId="59" applyNumberFormat="1" applyFont="1" applyFill="1" applyBorder="1" applyAlignment="1" applyProtection="1">
      <alignment/>
      <protection locked="0"/>
    </xf>
    <xf numFmtId="172" fontId="71" fillId="0" borderId="0" xfId="59" applyNumberFormat="1" applyFont="1" applyFill="1" applyBorder="1" applyAlignment="1" applyProtection="1">
      <alignment/>
      <protection locked="0"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49" fontId="6" fillId="0" borderId="10" xfId="0" applyNumberFormat="1" applyFont="1" applyFill="1" applyBorder="1" applyAlignment="1" applyProtection="1">
      <alignment horizontal="left"/>
      <protection locked="0"/>
    </xf>
    <xf numFmtId="10" fontId="68" fillId="0" borderId="0" xfId="59" applyNumberFormat="1" applyFont="1" applyFill="1" applyBorder="1" applyAlignment="1" applyProtection="1">
      <alignment/>
      <protection locked="0"/>
    </xf>
    <xf numFmtId="0" fontId="0" fillId="0" borderId="14" xfId="0" applyBorder="1" applyAlignment="1">
      <alignment horizontal="left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10" fillId="37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/>
    </xf>
    <xf numFmtId="49" fontId="9" fillId="33" borderId="12" xfId="0" applyNumberFormat="1" applyFont="1" applyFill="1" applyBorder="1" applyAlignment="1">
      <alignment horizontal="center" vertical="center" wrapText="1"/>
    </xf>
    <xf numFmtId="49" fontId="9" fillId="33" borderId="15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 applyProtection="1">
      <alignment horizontal="center" vertical="center" wrapText="1"/>
      <protection/>
    </xf>
    <xf numFmtId="49" fontId="9" fillId="33" borderId="19" xfId="0" applyNumberFormat="1" applyFont="1" applyFill="1" applyBorder="1" applyAlignment="1" applyProtection="1">
      <alignment horizontal="center" vertical="center" wrapText="1"/>
      <protection/>
    </xf>
    <xf numFmtId="49" fontId="9" fillId="33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right"/>
    </xf>
    <xf numFmtId="0" fontId="9" fillId="33" borderId="20" xfId="0" applyNumberFormat="1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 vertical="center" wrapText="1"/>
    </xf>
    <xf numFmtId="0" fontId="9" fillId="33" borderId="22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9" fillId="33" borderId="11" xfId="0" applyNumberFormat="1" applyFont="1" applyFill="1" applyBorder="1" applyAlignment="1" applyProtection="1">
      <alignment horizontal="center" vertical="center" wrapText="1"/>
      <protection/>
    </xf>
    <xf numFmtId="49" fontId="9" fillId="33" borderId="23" xfId="0" applyNumberFormat="1" applyFont="1" applyFill="1" applyBorder="1" applyAlignment="1" applyProtection="1">
      <alignment horizontal="center" vertical="center" wrapText="1"/>
      <protection/>
    </xf>
    <xf numFmtId="49" fontId="9" fillId="33" borderId="24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Alignment="1">
      <alignment horizontal="left" vertical="top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19" xfId="0" applyNumberFormat="1" applyFont="1" applyFill="1" applyBorder="1" applyAlignment="1">
      <alignment horizontal="center" vertical="center" wrapText="1"/>
    </xf>
    <xf numFmtId="0" fontId="9" fillId="33" borderId="15" xfId="0" applyNumberFormat="1" applyFont="1" applyFill="1" applyBorder="1" applyAlignment="1">
      <alignment horizontal="center" vertical="center" wrapText="1"/>
    </xf>
    <xf numFmtId="49" fontId="9" fillId="33" borderId="19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/>
    </xf>
    <xf numFmtId="1" fontId="9" fillId="33" borderId="23" xfId="0" applyNumberFormat="1" applyFont="1" applyFill="1" applyBorder="1" applyAlignment="1">
      <alignment horizontal="center" vertical="center"/>
    </xf>
    <xf numFmtId="1" fontId="9" fillId="33" borderId="24" xfId="0" applyNumberFormat="1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 wrapText="1"/>
    </xf>
    <xf numFmtId="1" fontId="9" fillId="33" borderId="19" xfId="0" applyNumberFormat="1" applyFont="1" applyFill="1" applyBorder="1" applyAlignment="1">
      <alignment horizontal="center" vertical="center" wrapText="1"/>
    </xf>
    <xf numFmtId="1" fontId="9" fillId="33" borderId="15" xfId="0" applyNumberFormat="1" applyFont="1" applyFill="1" applyBorder="1" applyAlignment="1">
      <alignment horizontal="center" vertical="center" wrapText="1"/>
    </xf>
    <xf numFmtId="49" fontId="9" fillId="38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23" xfId="0" applyNumberFormat="1" applyFont="1" applyFill="1" applyBorder="1" applyAlignment="1" applyProtection="1">
      <alignment horizontal="center" vertical="center" wrapText="1"/>
      <protection/>
    </xf>
    <xf numFmtId="49" fontId="9" fillId="0" borderId="24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23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49" fontId="9" fillId="33" borderId="20" xfId="0" applyNumberFormat="1" applyFont="1" applyFill="1" applyBorder="1" applyAlignment="1" applyProtection="1">
      <alignment horizontal="center" vertical="center" wrapText="1"/>
      <protection/>
    </xf>
    <xf numFmtId="49" fontId="9" fillId="33" borderId="21" xfId="0" applyNumberFormat="1" applyFont="1" applyFill="1" applyBorder="1" applyAlignment="1" applyProtection="1">
      <alignment horizontal="center" vertical="center" wrapText="1"/>
      <protection/>
    </xf>
    <xf numFmtId="14" fontId="8" fillId="0" borderId="14" xfId="41" applyNumberFormat="1" applyFont="1" applyFill="1" applyBorder="1" applyAlignment="1" applyProtection="1">
      <alignment horizontal="center" vertical="center" wrapText="1"/>
      <protection/>
    </xf>
    <xf numFmtId="171" fontId="8" fillId="0" borderId="14" xfId="4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172" fontId="7" fillId="0" borderId="0" xfId="41" applyNumberFormat="1" applyFont="1" applyFill="1" applyAlignment="1" applyProtection="1">
      <alignment horizontal="center" vertical="center" wrapText="1"/>
      <protection/>
    </xf>
    <xf numFmtId="171" fontId="7" fillId="0" borderId="0" xfId="41" applyFont="1" applyFill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23" xfId="0" applyNumberFormat="1" applyFont="1" applyFill="1" applyBorder="1" applyAlignment="1" applyProtection="1">
      <alignment horizontal="center" vertical="center" wrapText="1"/>
      <protection/>
    </xf>
    <xf numFmtId="49" fontId="19" fillId="0" borderId="13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 applyProtection="1">
      <alignment horizontal="center" vertical="top" wrapText="1"/>
      <protection locked="0"/>
    </xf>
    <xf numFmtId="171" fontId="0" fillId="0" borderId="0" xfId="41" applyFont="1" applyFill="1" applyBorder="1" applyAlignment="1">
      <alignment horizontal="left" vertical="top" wrapText="1"/>
    </xf>
    <xf numFmtId="171" fontId="6" fillId="0" borderId="10" xfId="4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 applyProtection="1">
      <alignment horizontal="center" vertical="center" wrapText="1"/>
      <protection/>
    </xf>
    <xf numFmtId="49" fontId="9" fillId="34" borderId="12" xfId="0" applyNumberFormat="1" applyFont="1" applyFill="1" applyBorder="1" applyAlignment="1">
      <alignment horizontal="center" vertical="center" wrapText="1"/>
    </xf>
    <xf numFmtId="49" fontId="9" fillId="34" borderId="19" xfId="0" applyNumberFormat="1" applyFont="1" applyFill="1" applyBorder="1" applyAlignment="1">
      <alignment horizontal="center" vertical="center" wrapText="1"/>
    </xf>
    <xf numFmtId="49" fontId="9" fillId="34" borderId="15" xfId="0" applyNumberFormat="1" applyFont="1" applyFill="1" applyBorder="1" applyAlignment="1">
      <alignment horizontal="center" vertical="center" wrapText="1"/>
    </xf>
    <xf numFmtId="1" fontId="9" fillId="34" borderId="11" xfId="0" applyNumberFormat="1" applyFont="1" applyFill="1" applyBorder="1" applyAlignment="1">
      <alignment horizontal="center" vertical="center"/>
    </xf>
    <xf numFmtId="1" fontId="9" fillId="34" borderId="23" xfId="0" applyNumberFormat="1" applyFont="1" applyFill="1" applyBorder="1" applyAlignment="1">
      <alignment horizontal="center" vertical="center"/>
    </xf>
    <xf numFmtId="0" fontId="9" fillId="34" borderId="10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Alignment="1">
      <alignment horizontal="left" vertical="top" wrapText="1"/>
    </xf>
    <xf numFmtId="49" fontId="9" fillId="34" borderId="10" xfId="0" applyNumberFormat="1" applyFont="1" applyFill="1" applyBorder="1" applyAlignment="1" applyProtection="1">
      <alignment horizontal="center" vertical="center" wrapText="1"/>
      <protection/>
    </xf>
    <xf numFmtId="49" fontId="8" fillId="34" borderId="14" xfId="0" applyNumberFormat="1" applyFont="1" applyFill="1" applyBorder="1" applyAlignment="1">
      <alignment horizontal="center" wrapText="1"/>
    </xf>
    <xf numFmtId="49" fontId="9" fillId="34" borderId="12" xfId="0" applyNumberFormat="1" applyFont="1" applyFill="1" applyBorder="1" applyAlignment="1" applyProtection="1">
      <alignment horizontal="center" vertical="center" wrapText="1"/>
      <protection/>
    </xf>
    <xf numFmtId="49" fontId="9" fillId="34" borderId="19" xfId="0" applyNumberFormat="1" applyFont="1" applyFill="1" applyBorder="1" applyAlignment="1" applyProtection="1">
      <alignment horizontal="center" vertical="center" wrapText="1"/>
      <protection/>
    </xf>
    <xf numFmtId="49" fontId="9" fillId="34" borderId="15" xfId="0" applyNumberFormat="1" applyFont="1" applyFill="1" applyBorder="1" applyAlignment="1" applyProtection="1">
      <alignment horizontal="center" vertical="center" wrapText="1"/>
      <protection/>
    </xf>
    <xf numFmtId="49" fontId="8" fillId="34" borderId="14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 applyProtection="1">
      <alignment horizontal="center" vertical="center" wrapText="1"/>
      <protection/>
    </xf>
    <xf numFmtId="49" fontId="9" fillId="34" borderId="24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ill="1" applyBorder="1" applyAlignment="1">
      <alignment horizontal="left" vertical="top" wrapText="1"/>
    </xf>
    <xf numFmtId="49" fontId="9" fillId="34" borderId="20" xfId="0" applyNumberFormat="1" applyFont="1" applyFill="1" applyBorder="1" applyAlignment="1" applyProtection="1">
      <alignment horizontal="center" vertical="center" wrapText="1"/>
      <protection/>
    </xf>
    <xf numFmtId="49" fontId="9" fillId="34" borderId="21" xfId="0" applyNumberFormat="1" applyFont="1" applyFill="1" applyBorder="1" applyAlignment="1" applyProtection="1">
      <alignment horizontal="center" vertical="center" wrapText="1"/>
      <protection/>
    </xf>
    <xf numFmtId="49" fontId="0" fillId="34" borderId="13" xfId="0" applyNumberFormat="1" applyFont="1" applyFill="1" applyBorder="1" applyAlignment="1">
      <alignment horizontal="right"/>
    </xf>
    <xf numFmtId="49" fontId="7" fillId="34" borderId="0" xfId="0" applyNumberFormat="1" applyFont="1" applyFill="1" applyBorder="1" applyAlignment="1">
      <alignment horizontal="center" vertical="top" wrapText="1"/>
    </xf>
    <xf numFmtId="1" fontId="9" fillId="34" borderId="10" xfId="0" applyNumberFormat="1" applyFont="1" applyFill="1" applyBorder="1" applyAlignment="1">
      <alignment horizontal="center" vertical="center" wrapText="1"/>
    </xf>
    <xf numFmtId="49" fontId="9" fillId="34" borderId="23" xfId="0" applyNumberFormat="1" applyFont="1" applyFill="1" applyBorder="1" applyAlignment="1" applyProtection="1">
      <alignment horizontal="center" vertical="center" wrapText="1"/>
      <protection/>
    </xf>
    <xf numFmtId="0" fontId="9" fillId="34" borderId="12" xfId="0" applyNumberFormat="1" applyFont="1" applyFill="1" applyBorder="1" applyAlignment="1">
      <alignment horizontal="center" vertical="center" wrapText="1"/>
    </xf>
    <xf numFmtId="0" fontId="9" fillId="34" borderId="19" xfId="0" applyNumberFormat="1" applyFont="1" applyFill="1" applyBorder="1" applyAlignment="1">
      <alignment horizontal="center" vertical="center" wrapText="1"/>
    </xf>
    <xf numFmtId="0" fontId="9" fillId="34" borderId="15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9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49" fontId="0" fillId="34" borderId="13" xfId="0" applyNumberFormat="1" applyFont="1" applyFill="1" applyBorder="1" applyAlignment="1">
      <alignment horizontal="right"/>
    </xf>
    <xf numFmtId="1" fontId="9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 applyProtection="1">
      <alignment horizontal="center" vertical="center" wrapText="1"/>
      <protection/>
    </xf>
    <xf numFmtId="1" fontId="9" fillId="34" borderId="12" xfId="0" applyNumberFormat="1" applyFont="1" applyFill="1" applyBorder="1" applyAlignment="1">
      <alignment horizontal="center" vertical="center" wrapText="1"/>
    </xf>
    <xf numFmtId="1" fontId="9" fillId="34" borderId="19" xfId="0" applyNumberFormat="1" applyFont="1" applyFill="1" applyBorder="1" applyAlignment="1">
      <alignment horizontal="center" vertical="center" wrapText="1"/>
    </xf>
    <xf numFmtId="1" fontId="9" fillId="34" borderId="1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 readingOrder="1"/>
    </xf>
    <xf numFmtId="49" fontId="69" fillId="0" borderId="11" xfId="0" applyNumberFormat="1" applyFont="1" applyFill="1" applyBorder="1" applyAlignment="1" applyProtection="1">
      <alignment horizontal="left" wrapText="1"/>
      <protection locked="0"/>
    </xf>
    <xf numFmtId="49" fontId="69" fillId="0" borderId="24" xfId="0" applyNumberFormat="1" applyFont="1" applyFill="1" applyBorder="1" applyAlignment="1" applyProtection="1">
      <alignment horizontal="left" wrapText="1"/>
      <protection locked="0"/>
    </xf>
    <xf numFmtId="49" fontId="69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69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Fill="1" applyBorder="1" applyAlignment="1">
      <alignment horizontal="center" vertical="center" wrapText="1" readingOrder="1"/>
    </xf>
    <xf numFmtId="49" fontId="6" fillId="0" borderId="19" xfId="0" applyNumberFormat="1" applyFont="1" applyFill="1" applyBorder="1" applyAlignment="1">
      <alignment horizontal="center" vertical="center" wrapText="1" readingOrder="1"/>
    </xf>
    <xf numFmtId="49" fontId="6" fillId="0" borderId="15" xfId="0" applyNumberFormat="1" applyFont="1" applyFill="1" applyBorder="1" applyAlignment="1">
      <alignment horizontal="center" vertical="center" wrapText="1" readingOrder="1"/>
    </xf>
    <xf numFmtId="172" fontId="7" fillId="0" borderId="0" xfId="41" applyNumberFormat="1" applyFont="1" applyFill="1" applyAlignment="1">
      <alignment horizontal="center" vertical="center"/>
    </xf>
    <xf numFmtId="171" fontId="7" fillId="0" borderId="0" xfId="41" applyFont="1" applyFill="1" applyBorder="1" applyAlignment="1">
      <alignment horizontal="center" vertical="center" wrapText="1"/>
    </xf>
    <xf numFmtId="172" fontId="7" fillId="0" borderId="0" xfId="41" applyNumberFormat="1" applyFont="1" applyFill="1" applyAlignment="1">
      <alignment horizontal="center"/>
    </xf>
    <xf numFmtId="171" fontId="7" fillId="0" borderId="0" xfId="41" applyFont="1" applyFill="1" applyAlignment="1">
      <alignment horizontal="center"/>
    </xf>
    <xf numFmtId="172" fontId="8" fillId="0" borderId="0" xfId="41" applyNumberFormat="1" applyFont="1" applyFill="1" applyBorder="1" applyAlignment="1">
      <alignment horizontal="center"/>
    </xf>
    <xf numFmtId="172" fontId="8" fillId="0" borderId="0" xfId="41" applyNumberFormat="1" applyFont="1" applyFill="1" applyBorder="1" applyAlignment="1">
      <alignment horizontal="center" wrapText="1"/>
    </xf>
    <xf numFmtId="0" fontId="18" fillId="0" borderId="18" xfId="0" applyFont="1" applyFill="1" applyBorder="1" applyAlignment="1" quotePrefix="1">
      <alignment horizontal="left" wrapText="1"/>
    </xf>
    <xf numFmtId="0" fontId="18" fillId="0" borderId="0" xfId="0" applyFont="1" applyFill="1" applyBorder="1" applyAlignment="1" quotePrefix="1">
      <alignment horizontal="left" wrapText="1"/>
    </xf>
    <xf numFmtId="0" fontId="6" fillId="0" borderId="10" xfId="0" applyFont="1" applyFill="1" applyBorder="1" applyAlignment="1">
      <alignment horizontal="center" vertical="center" wrapText="1" readingOrder="1"/>
    </xf>
    <xf numFmtId="0" fontId="6" fillId="0" borderId="12" xfId="0" applyFont="1" applyFill="1" applyBorder="1" applyAlignment="1">
      <alignment horizontal="center" vertical="center" wrapText="1" readingOrder="1"/>
    </xf>
    <xf numFmtId="49" fontId="6" fillId="0" borderId="11" xfId="0" applyNumberFormat="1" applyFont="1" applyFill="1" applyBorder="1" applyAlignment="1">
      <alignment horizontal="center" vertical="center" wrapText="1" readingOrder="1"/>
    </xf>
    <xf numFmtId="49" fontId="6" fillId="0" borderId="23" xfId="0" applyNumberFormat="1" applyFont="1" applyFill="1" applyBorder="1" applyAlignment="1">
      <alignment horizontal="center" vertical="center" wrapText="1" readingOrder="1"/>
    </xf>
    <xf numFmtId="49" fontId="6" fillId="0" borderId="24" xfId="0" applyNumberFormat="1" applyFont="1" applyFill="1" applyBorder="1" applyAlignment="1">
      <alignment horizontal="center" vertical="center" wrapText="1" readingOrder="1"/>
    </xf>
    <xf numFmtId="49" fontId="73" fillId="0" borderId="12" xfId="0" applyNumberFormat="1" applyFont="1" applyFill="1" applyBorder="1" applyAlignment="1">
      <alignment horizontal="center" vertical="center" wrapText="1" readingOrder="1"/>
    </xf>
    <xf numFmtId="49" fontId="73" fillId="0" borderId="19" xfId="0" applyNumberFormat="1" applyFont="1" applyFill="1" applyBorder="1" applyAlignment="1">
      <alignment horizontal="center" vertical="center" wrapText="1" readingOrder="1"/>
    </xf>
    <xf numFmtId="49" fontId="6" fillId="0" borderId="20" xfId="0" applyNumberFormat="1" applyFont="1" applyFill="1" applyBorder="1" applyAlignment="1">
      <alignment horizontal="center" vertical="center" wrapText="1" readingOrder="1"/>
    </xf>
    <xf numFmtId="49" fontId="6" fillId="0" borderId="14" xfId="0" applyNumberFormat="1" applyFont="1" applyFill="1" applyBorder="1" applyAlignment="1">
      <alignment horizontal="center" vertical="center" wrapText="1" readingOrder="1"/>
    </xf>
    <xf numFmtId="49" fontId="6" fillId="0" borderId="21" xfId="0" applyNumberFormat="1" applyFont="1" applyFill="1" applyBorder="1" applyAlignment="1">
      <alignment horizontal="center" vertical="center" wrapText="1" readingOrder="1"/>
    </xf>
    <xf numFmtId="49" fontId="19" fillId="0" borderId="13" xfId="0" applyNumberFormat="1" applyFont="1" applyFill="1" applyBorder="1" applyAlignment="1">
      <alignment horizontal="right" vertical="top" wrapText="1"/>
    </xf>
    <xf numFmtId="49" fontId="6" fillId="0" borderId="22" xfId="0" applyNumberFormat="1" applyFont="1" applyFill="1" applyBorder="1" applyAlignment="1">
      <alignment horizontal="center" vertical="center" wrapText="1" readingOrder="1"/>
    </xf>
    <xf numFmtId="49" fontId="6" fillId="0" borderId="17" xfId="0" applyNumberFormat="1" applyFont="1" applyFill="1" applyBorder="1" applyAlignment="1">
      <alignment horizontal="center" vertical="center" wrapText="1" readingOrder="1"/>
    </xf>
    <xf numFmtId="172" fontId="7" fillId="0" borderId="0" xfId="41" applyNumberFormat="1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172" fontId="8" fillId="0" borderId="14" xfId="41" applyNumberFormat="1" applyFont="1" applyFill="1" applyBorder="1" applyAlignment="1">
      <alignment horizontal="center" wrapText="1"/>
    </xf>
    <xf numFmtId="172" fontId="8" fillId="0" borderId="14" xfId="41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72" fontId="7" fillId="0" borderId="0" xfId="41" applyNumberFormat="1" applyFont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19" fillId="33" borderId="13" xfId="0" applyNumberFormat="1" applyFont="1" applyFill="1" applyBorder="1" applyAlignment="1">
      <alignment horizontal="right" vertical="top" wrapText="1"/>
    </xf>
    <xf numFmtId="0" fontId="4" fillId="39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6" fillId="0" borderId="13" xfId="0" applyFont="1" applyBorder="1" applyAlignment="1">
      <alignment horizontal="right"/>
    </xf>
    <xf numFmtId="49" fontId="11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 horizontal="center"/>
    </xf>
    <xf numFmtId="1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1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 applyProtection="1">
      <alignment horizontal="center" vertical="center" wrapText="1"/>
      <protection/>
    </xf>
    <xf numFmtId="1" fontId="6" fillId="0" borderId="15" xfId="0" applyNumberFormat="1" applyFont="1" applyFill="1" applyBorder="1" applyAlignment="1">
      <alignment horizontal="center" vertical="center" wrapText="1"/>
    </xf>
    <xf numFmtId="10" fontId="9" fillId="0" borderId="10" xfId="59" applyNumberFormat="1" applyFont="1" applyFill="1" applyBorder="1" applyAlignment="1" applyProtection="1">
      <alignment horizontal="center" vertical="center"/>
      <protection locked="0"/>
    </xf>
    <xf numFmtId="172" fontId="23" fillId="0" borderId="10" xfId="41" applyNumberFormat="1" applyFont="1" applyFill="1" applyBorder="1" applyAlignment="1" applyProtection="1">
      <alignment horizontal="center" vertical="center"/>
      <protection/>
    </xf>
    <xf numFmtId="172" fontId="23" fillId="0" borderId="10" xfId="41" applyNumberFormat="1" applyFont="1" applyFill="1" applyBorder="1" applyAlignment="1" applyProtection="1">
      <alignment vertical="center"/>
      <protection/>
    </xf>
    <xf numFmtId="10" fontId="21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69" fillId="0" borderId="10" xfId="0" applyNumberFormat="1" applyFont="1" applyFill="1" applyBorder="1" applyAlignment="1" applyProtection="1">
      <alignment horizontal="center" vertical="center"/>
      <protection locked="0"/>
    </xf>
    <xf numFmtId="0" fontId="69" fillId="0" borderId="10" xfId="0" applyNumberFormat="1" applyFont="1" applyFill="1" applyBorder="1" applyAlignment="1" applyProtection="1">
      <alignment horizontal="left" vertical="center"/>
      <protection locked="0"/>
    </xf>
    <xf numFmtId="172" fontId="74" fillId="0" borderId="10" xfId="41" applyNumberFormat="1" applyFont="1" applyFill="1" applyBorder="1" applyAlignment="1" applyProtection="1">
      <alignment horizontal="center" vertical="center" wrapText="1"/>
      <protection/>
    </xf>
    <xf numFmtId="10" fontId="74" fillId="0" borderId="10" xfId="59" applyNumberFormat="1" applyFont="1" applyFill="1" applyBorder="1" applyAlignment="1" applyProtection="1">
      <alignment horizontal="center" vertical="center" wrapText="1"/>
      <protection locked="0"/>
    </xf>
    <xf numFmtId="172" fontId="67" fillId="0" borderId="0" xfId="41" applyNumberFormat="1" applyFont="1" applyFill="1" applyAlignment="1" applyProtection="1">
      <alignment/>
      <protection locked="0"/>
    </xf>
    <xf numFmtId="49" fontId="67" fillId="0" borderId="0" xfId="0" applyNumberFormat="1" applyFont="1" applyFill="1" applyAlignment="1" applyProtection="1">
      <alignment/>
      <protection locked="0"/>
    </xf>
    <xf numFmtId="10" fontId="21" fillId="0" borderId="10" xfId="59" applyNumberFormat="1" applyFont="1" applyFill="1" applyBorder="1" applyAlignment="1" applyProtection="1">
      <alignment horizontal="center" vertical="center" wrapText="1"/>
      <protection locked="0"/>
    </xf>
    <xf numFmtId="172" fontId="0" fillId="0" borderId="0" xfId="41" applyNumberFormat="1" applyFont="1" applyFill="1" applyBorder="1" applyAlignment="1" applyProtection="1">
      <alignment/>
      <protection locked="0"/>
    </xf>
    <xf numFmtId="172" fontId="0" fillId="0" borderId="0" xfId="41" applyNumberFormat="1" applyFont="1" applyFill="1" applyAlignment="1" applyProtection="1">
      <alignment/>
      <protection locked="0"/>
    </xf>
    <xf numFmtId="172" fontId="21" fillId="0" borderId="10" xfId="41" applyNumberFormat="1" applyFont="1" applyFill="1" applyBorder="1" applyAlignment="1" applyProtection="1">
      <alignment horizontal="center" vertical="center" wrapText="1"/>
      <protection/>
    </xf>
    <xf numFmtId="171" fontId="21" fillId="0" borderId="10" xfId="4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5431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5431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5431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25431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25431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2543175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5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6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01930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01930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01930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4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5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6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I%20LIEU%200F%20HOA\NAM%202020\6%20THANG\thong%20ke\MAU%20DU\06%20tong%20hop%20toan%20tinh%20thang%203.2020%20lu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01"/>
      <sheetName val="PT01"/>
      <sheetName val="02"/>
      <sheetName val="02 (bỏ)"/>
      <sheetName val="PT02"/>
      <sheetName val="03"/>
      <sheetName val="03 (bỏ)"/>
      <sheetName val="04"/>
      <sheetName val="04 (bỏ)"/>
      <sheetName val="05"/>
      <sheetName val="05 (bỏ)"/>
      <sheetName val="06"/>
      <sheetName val="07"/>
      <sheetName val="08"/>
      <sheetName val="09"/>
      <sheetName val="10"/>
      <sheetName val="11"/>
      <sheetName val="12"/>
      <sheetName val="PLChuaDieuKien"/>
    </sheetNames>
    <sheetDataSet>
      <sheetData sheetId="0">
        <row r="2">
          <cell r="C2" t="str">
            <v>Đơn vị  báo cáo: 
Cục THADS tỉnh Đồng Tháp
Đơn vị nhận báo cáo:
Tổng Cục THADS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130" zoomScaleSheetLayoutView="130" zoomScalePageLayoutView="0" workbookViewId="0" topLeftCell="A1">
      <selection activeCell="C8" sqref="C8"/>
    </sheetView>
  </sheetViews>
  <sheetFormatPr defaultColWidth="9.00390625" defaultRowHeight="15.75"/>
  <cols>
    <col min="1" max="1" width="8.875" style="0" customWidth="1"/>
    <col min="2" max="2" width="19.00390625" style="0" customWidth="1"/>
    <col min="3" max="3" width="51.50390625" style="0" customWidth="1"/>
    <col min="4" max="4" width="23.375" style="0" customWidth="1"/>
    <col min="5" max="5" width="20.25390625" style="0" customWidth="1"/>
  </cols>
  <sheetData>
    <row r="1" spans="1:3" ht="38.25" customHeight="1">
      <c r="A1" s="231" t="s">
        <v>179</v>
      </c>
      <c r="B1" s="231"/>
      <c r="C1" s="88" t="s">
        <v>180</v>
      </c>
    </row>
    <row r="2" spans="1:3" ht="48.75" customHeight="1">
      <c r="A2" s="232" t="s">
        <v>188</v>
      </c>
      <c r="B2" s="232"/>
      <c r="C2" s="87" t="s">
        <v>219</v>
      </c>
    </row>
    <row r="3" spans="1:3" ht="15.75">
      <c r="A3" s="229" t="s">
        <v>183</v>
      </c>
      <c r="B3" s="84" t="s">
        <v>185</v>
      </c>
      <c r="C3" s="85" t="s">
        <v>220</v>
      </c>
    </row>
    <row r="4" spans="1:3" ht="15.75">
      <c r="A4" s="229"/>
      <c r="B4" s="84" t="s">
        <v>184</v>
      </c>
      <c r="C4" s="86" t="s">
        <v>318</v>
      </c>
    </row>
    <row r="5" spans="1:3" ht="15.75">
      <c r="A5" s="229"/>
      <c r="B5" s="84" t="s">
        <v>182</v>
      </c>
      <c r="C5" s="112" t="s">
        <v>315</v>
      </c>
    </row>
    <row r="6" spans="1:3" ht="15.75">
      <c r="A6" s="230" t="s">
        <v>181</v>
      </c>
      <c r="B6" s="84" t="s">
        <v>186</v>
      </c>
      <c r="C6" s="85" t="s">
        <v>221</v>
      </c>
    </row>
    <row r="7" spans="1:3" ht="15.75">
      <c r="A7" s="230"/>
      <c r="B7" s="84" t="s">
        <v>184</v>
      </c>
      <c r="C7" s="86" t="str">
        <f>C4</f>
        <v>Đồng Tháp, ngày 03 tháng 6 năm 2021</v>
      </c>
    </row>
    <row r="8" spans="1:3" ht="21.75" customHeight="1">
      <c r="A8" s="233" t="s">
        <v>187</v>
      </c>
      <c r="B8" s="233"/>
      <c r="C8" s="85" t="s">
        <v>317</v>
      </c>
    </row>
    <row r="9" spans="1:3" ht="36" customHeight="1">
      <c r="A9" s="228" t="s">
        <v>191</v>
      </c>
      <c r="B9" s="228"/>
      <c r="C9" s="228"/>
    </row>
  </sheetData>
  <sheetProtection/>
  <mergeCells count="6">
    <mergeCell ref="A9:C9"/>
    <mergeCell ref="A3:A5"/>
    <mergeCell ref="A6:A7"/>
    <mergeCell ref="A1:B1"/>
    <mergeCell ref="A2:B2"/>
    <mergeCell ref="A8:B8"/>
  </mergeCell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I33"/>
  <sheetViews>
    <sheetView view="pageBreakPreview" zoomScaleSheetLayoutView="100" zoomScalePageLayoutView="0" workbookViewId="0" topLeftCell="A25">
      <selection activeCell="H11" sqref="H11"/>
    </sheetView>
  </sheetViews>
  <sheetFormatPr defaultColWidth="9.00390625" defaultRowHeight="15.75"/>
  <cols>
    <col min="1" max="1" width="4.75390625" style="0" customWidth="1"/>
    <col min="2" max="2" width="26.50390625" style="0" customWidth="1"/>
    <col min="3" max="4" width="7.625" style="0" customWidth="1"/>
    <col min="5" max="5" width="6.50390625" style="0" customWidth="1"/>
    <col min="6" max="7" width="12.875" style="0" customWidth="1"/>
    <col min="8" max="8" width="11.00390625" style="0" customWidth="1"/>
  </cols>
  <sheetData>
    <row r="1" spans="1:8" s="60" customFormat="1" ht="21.75" customHeight="1">
      <c r="A1" s="390" t="s">
        <v>127</v>
      </c>
      <c r="B1" s="390"/>
      <c r="C1" s="390"/>
      <c r="D1" s="390"/>
      <c r="E1" s="390"/>
      <c r="F1" s="390"/>
      <c r="G1" s="390"/>
      <c r="H1" s="390"/>
    </row>
    <row r="2" spans="1:8" s="60" customFormat="1" ht="21.75" customHeight="1">
      <c r="A2" s="391" t="s">
        <v>176</v>
      </c>
      <c r="B2" s="391"/>
      <c r="C2" s="391"/>
      <c r="D2" s="391"/>
      <c r="E2" s="391"/>
      <c r="F2" s="391"/>
      <c r="G2" s="391"/>
      <c r="H2" s="391"/>
    </row>
    <row r="3" spans="6:8" ht="21" customHeight="1">
      <c r="F3" s="392" t="s">
        <v>177</v>
      </c>
      <c r="G3" s="392"/>
      <c r="H3" s="392"/>
    </row>
    <row r="4" spans="1:8" ht="15.75">
      <c r="A4" s="388" t="s">
        <v>126</v>
      </c>
      <c r="B4" s="388" t="s">
        <v>125</v>
      </c>
      <c r="C4" s="386" t="s">
        <v>122</v>
      </c>
      <c r="D4" s="386"/>
      <c r="E4" s="386"/>
      <c r="F4" s="387" t="s">
        <v>123</v>
      </c>
      <c r="G4" s="387"/>
      <c r="H4" s="387"/>
    </row>
    <row r="5" spans="1:8" ht="95.25" customHeight="1">
      <c r="A5" s="389"/>
      <c r="B5" s="389"/>
      <c r="C5" s="61" t="s">
        <v>120</v>
      </c>
      <c r="D5" s="70" t="s">
        <v>124</v>
      </c>
      <c r="E5" s="69" t="s">
        <v>121</v>
      </c>
      <c r="F5" s="61" t="s">
        <v>120</v>
      </c>
      <c r="G5" s="70" t="s">
        <v>124</v>
      </c>
      <c r="H5" s="69" t="s">
        <v>121</v>
      </c>
    </row>
    <row r="6" spans="1:9" ht="15.75">
      <c r="A6" s="62" t="s">
        <v>0</v>
      </c>
      <c r="B6" s="67" t="s">
        <v>61</v>
      </c>
      <c r="C6" s="77"/>
      <c r="D6" s="77"/>
      <c r="E6" s="77">
        <v>4320</v>
      </c>
      <c r="F6" s="77"/>
      <c r="G6" s="77"/>
      <c r="H6" s="77">
        <v>860417373</v>
      </c>
      <c r="I6" s="219"/>
    </row>
    <row r="7" spans="1:8" ht="15.75">
      <c r="A7" s="63" t="s">
        <v>13</v>
      </c>
      <c r="B7" s="64" t="s">
        <v>30</v>
      </c>
      <c r="C7" s="81"/>
      <c r="D7" s="82"/>
      <c r="E7" s="103"/>
      <c r="F7" s="81"/>
      <c r="G7" s="81"/>
      <c r="H7" s="103"/>
    </row>
    <row r="8" spans="1:8" ht="15.75">
      <c r="A8" s="63" t="s">
        <v>14</v>
      </c>
      <c r="B8" s="65" t="s">
        <v>32</v>
      </c>
      <c r="C8" s="81"/>
      <c r="D8" s="82"/>
      <c r="E8" s="103"/>
      <c r="F8" s="81"/>
      <c r="G8" s="81"/>
      <c r="H8" s="103"/>
    </row>
    <row r="9" spans="1:8" ht="15.75">
      <c r="A9" s="63" t="s">
        <v>19</v>
      </c>
      <c r="B9" s="65" t="s">
        <v>96</v>
      </c>
      <c r="C9" s="81"/>
      <c r="D9" s="82"/>
      <c r="E9" s="103"/>
      <c r="F9" s="81"/>
      <c r="G9" s="81"/>
      <c r="H9" s="103"/>
    </row>
    <row r="10" spans="1:8" ht="15.75">
      <c r="A10" s="63" t="s">
        <v>21</v>
      </c>
      <c r="B10" s="64" t="s">
        <v>100</v>
      </c>
      <c r="C10" s="81"/>
      <c r="D10" s="82"/>
      <c r="E10" s="103"/>
      <c r="F10" s="81"/>
      <c r="G10" s="81"/>
      <c r="H10" s="103"/>
    </row>
    <row r="11" spans="1:8" ht="25.5">
      <c r="A11" s="63" t="s">
        <v>22</v>
      </c>
      <c r="B11" s="66" t="s">
        <v>99</v>
      </c>
      <c r="C11" s="81"/>
      <c r="D11" s="82"/>
      <c r="E11" s="103"/>
      <c r="F11" s="81"/>
      <c r="G11" s="81"/>
      <c r="H11" s="103"/>
    </row>
    <row r="12" spans="1:8" ht="15.75">
      <c r="A12" s="63" t="s">
        <v>23</v>
      </c>
      <c r="B12" s="64" t="s">
        <v>86</v>
      </c>
      <c r="C12" s="81"/>
      <c r="D12" s="82"/>
      <c r="E12" s="103"/>
      <c r="F12" s="81"/>
      <c r="G12" s="81"/>
      <c r="H12" s="103"/>
    </row>
    <row r="13" spans="1:8" ht="15.75">
      <c r="A13" s="63" t="s">
        <v>24</v>
      </c>
      <c r="B13" s="64" t="s">
        <v>87</v>
      </c>
      <c r="C13" s="81"/>
      <c r="D13" s="82"/>
      <c r="E13" s="103"/>
      <c r="F13" s="81"/>
      <c r="G13" s="81"/>
      <c r="H13" s="103"/>
    </row>
    <row r="14" spans="1:8" ht="15.75">
      <c r="A14" s="63" t="s">
        <v>25</v>
      </c>
      <c r="B14" s="64" t="s">
        <v>31</v>
      </c>
      <c r="C14" s="81"/>
      <c r="D14" s="82"/>
      <c r="E14" s="103"/>
      <c r="F14" s="81"/>
      <c r="G14" s="81"/>
      <c r="H14" s="103"/>
    </row>
    <row r="15" spans="1:8" ht="15.75">
      <c r="A15" s="63" t="s">
        <v>26</v>
      </c>
      <c r="B15" s="64" t="s">
        <v>33</v>
      </c>
      <c r="C15" s="81"/>
      <c r="D15" s="82"/>
      <c r="E15" s="103"/>
      <c r="F15" s="81"/>
      <c r="G15" s="81"/>
      <c r="H15" s="103"/>
    </row>
    <row r="16" spans="1:8" ht="15.75">
      <c r="A16" s="63" t="s">
        <v>28</v>
      </c>
      <c r="B16" s="64" t="s">
        <v>34</v>
      </c>
      <c r="C16" s="81"/>
      <c r="D16" s="82"/>
      <c r="E16" s="103"/>
      <c r="F16" s="81"/>
      <c r="G16" s="81"/>
      <c r="H16" s="103"/>
    </row>
    <row r="17" spans="1:8" ht="15.75">
      <c r="A17" s="63" t="s">
        <v>29</v>
      </c>
      <c r="B17" s="64" t="s">
        <v>98</v>
      </c>
      <c r="C17" s="81"/>
      <c r="D17" s="82"/>
      <c r="E17" s="103"/>
      <c r="F17" s="81"/>
      <c r="G17" s="81"/>
      <c r="H17" s="103"/>
    </row>
    <row r="18" spans="1:8" ht="15.75">
      <c r="A18" s="63" t="s">
        <v>71</v>
      </c>
      <c r="B18" s="64" t="s">
        <v>97</v>
      </c>
      <c r="C18" s="81"/>
      <c r="D18" s="82"/>
      <c r="E18" s="103"/>
      <c r="F18" s="81"/>
      <c r="G18" s="81"/>
      <c r="H18" s="103"/>
    </row>
    <row r="19" spans="1:8" ht="15.75">
      <c r="A19" s="63" t="s">
        <v>68</v>
      </c>
      <c r="B19" s="64" t="s">
        <v>69</v>
      </c>
      <c r="C19" s="81"/>
      <c r="D19" s="82"/>
      <c r="E19" s="103"/>
      <c r="F19" s="81"/>
      <c r="G19" s="81"/>
      <c r="H19" s="103"/>
    </row>
    <row r="20" spans="1:8" ht="15.75">
      <c r="A20" s="62" t="s">
        <v>1</v>
      </c>
      <c r="B20" s="68" t="s">
        <v>62</v>
      </c>
      <c r="C20" s="77"/>
      <c r="D20" s="77"/>
      <c r="E20" s="77">
        <f>SUM(E21:E33)</f>
        <v>0</v>
      </c>
      <c r="F20" s="77"/>
      <c r="G20" s="77"/>
      <c r="H20" s="77">
        <f>SUM(H21:H33)</f>
        <v>0</v>
      </c>
    </row>
    <row r="21" spans="1:8" ht="15.75">
      <c r="A21" s="63" t="s">
        <v>13</v>
      </c>
      <c r="B21" s="64" t="s">
        <v>30</v>
      </c>
      <c r="C21" s="81"/>
      <c r="D21" s="82"/>
      <c r="E21" s="103"/>
      <c r="F21" s="81"/>
      <c r="G21" s="81"/>
      <c r="H21" s="103"/>
    </row>
    <row r="22" spans="1:8" ht="15.75">
      <c r="A22" s="63" t="s">
        <v>14</v>
      </c>
      <c r="B22" s="65" t="s">
        <v>32</v>
      </c>
      <c r="C22" s="81"/>
      <c r="D22" s="82"/>
      <c r="E22" s="103"/>
      <c r="F22" s="81"/>
      <c r="G22" s="81"/>
      <c r="H22" s="103"/>
    </row>
    <row r="23" spans="1:8" ht="15.75">
      <c r="A23" s="63" t="s">
        <v>19</v>
      </c>
      <c r="B23" s="65" t="s">
        <v>96</v>
      </c>
      <c r="C23" s="81"/>
      <c r="D23" s="82"/>
      <c r="E23" s="103"/>
      <c r="F23" s="81"/>
      <c r="G23" s="81"/>
      <c r="H23" s="103"/>
    </row>
    <row r="24" spans="1:8" ht="15.75">
      <c r="A24" s="63" t="s">
        <v>21</v>
      </c>
      <c r="B24" s="64" t="s">
        <v>100</v>
      </c>
      <c r="C24" s="81"/>
      <c r="D24" s="82"/>
      <c r="E24" s="103"/>
      <c r="F24" s="81"/>
      <c r="G24" s="81"/>
      <c r="H24" s="103"/>
    </row>
    <row r="25" spans="1:8" ht="25.5">
      <c r="A25" s="63" t="s">
        <v>22</v>
      </c>
      <c r="B25" s="66" t="s">
        <v>99</v>
      </c>
      <c r="C25" s="81"/>
      <c r="D25" s="82"/>
      <c r="E25" s="103"/>
      <c r="F25" s="81"/>
      <c r="G25" s="81"/>
      <c r="H25" s="103"/>
    </row>
    <row r="26" spans="1:8" ht="15.75">
      <c r="A26" s="63" t="s">
        <v>23</v>
      </c>
      <c r="B26" s="64" t="s">
        <v>86</v>
      </c>
      <c r="C26" s="81"/>
      <c r="D26" s="82"/>
      <c r="E26" s="103"/>
      <c r="F26" s="81"/>
      <c r="G26" s="81"/>
      <c r="H26" s="103"/>
    </row>
    <row r="27" spans="1:8" ht="15.75">
      <c r="A27" s="63" t="s">
        <v>24</v>
      </c>
      <c r="B27" s="64" t="s">
        <v>87</v>
      </c>
      <c r="C27" s="81"/>
      <c r="D27" s="82"/>
      <c r="E27" s="103"/>
      <c r="F27" s="81"/>
      <c r="G27" s="81"/>
      <c r="H27" s="103"/>
    </row>
    <row r="28" spans="1:8" ht="15.75">
      <c r="A28" s="63" t="s">
        <v>25</v>
      </c>
      <c r="B28" s="64" t="s">
        <v>31</v>
      </c>
      <c r="C28" s="81"/>
      <c r="D28" s="82"/>
      <c r="E28" s="103"/>
      <c r="F28" s="81"/>
      <c r="G28" s="81"/>
      <c r="H28" s="103"/>
    </row>
    <row r="29" spans="1:8" ht="15.75">
      <c r="A29" s="63" t="s">
        <v>26</v>
      </c>
      <c r="B29" s="64" t="s">
        <v>33</v>
      </c>
      <c r="C29" s="81"/>
      <c r="D29" s="82"/>
      <c r="E29" s="103"/>
      <c r="F29" s="81"/>
      <c r="G29" s="81"/>
      <c r="H29" s="103"/>
    </row>
    <row r="30" spans="1:8" ht="15.75">
      <c r="A30" s="63" t="s">
        <v>28</v>
      </c>
      <c r="B30" s="64" t="s">
        <v>34</v>
      </c>
      <c r="C30" s="81"/>
      <c r="D30" s="82"/>
      <c r="E30" s="103"/>
      <c r="F30" s="81"/>
      <c r="G30" s="81"/>
      <c r="H30" s="103"/>
    </row>
    <row r="31" spans="1:8" ht="15.75">
      <c r="A31" s="63" t="s">
        <v>29</v>
      </c>
      <c r="B31" s="64" t="s">
        <v>98</v>
      </c>
      <c r="C31" s="81"/>
      <c r="D31" s="82"/>
      <c r="E31" s="103"/>
      <c r="F31" s="81"/>
      <c r="G31" s="81"/>
      <c r="H31" s="103"/>
    </row>
    <row r="32" spans="1:8" ht="15.75">
      <c r="A32" s="63" t="s">
        <v>71</v>
      </c>
      <c r="B32" s="64" t="s">
        <v>97</v>
      </c>
      <c r="C32" s="81"/>
      <c r="D32" s="82"/>
      <c r="E32" s="103"/>
      <c r="F32" s="81"/>
      <c r="G32" s="81"/>
      <c r="H32" s="103"/>
    </row>
    <row r="33" spans="1:8" ht="15.75">
      <c r="A33" s="63" t="s">
        <v>68</v>
      </c>
      <c r="B33" s="64" t="s">
        <v>69</v>
      </c>
      <c r="C33" s="81"/>
      <c r="D33" s="82"/>
      <c r="E33" s="103"/>
      <c r="F33" s="81"/>
      <c r="G33" s="81"/>
      <c r="H33" s="103"/>
    </row>
  </sheetData>
  <sheetProtection formatCells="0" formatColumns="0" formatRows="0" insertColumns="0" insertRows="0"/>
  <mergeCells count="7">
    <mergeCell ref="C4:E4"/>
    <mergeCell ref="F4:H4"/>
    <mergeCell ref="A4:A5"/>
    <mergeCell ref="B4:B5"/>
    <mergeCell ref="A1:H1"/>
    <mergeCell ref="A2:H2"/>
    <mergeCell ref="F3:H3"/>
  </mergeCells>
  <printOptions/>
  <pageMargins left="0.4" right="0.36" top="0.45" bottom="0.49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V39"/>
  <sheetViews>
    <sheetView view="pageBreakPreview" zoomScaleSheetLayoutView="100" zoomScalePageLayoutView="0" workbookViewId="0" topLeftCell="A16">
      <selection activeCell="I34" sqref="I34"/>
    </sheetView>
  </sheetViews>
  <sheetFormatPr defaultColWidth="9.00390625" defaultRowHeight="15.75"/>
  <cols>
    <col min="1" max="1" width="3.50390625" style="2" customWidth="1"/>
    <col min="2" max="2" width="25.875" style="2" customWidth="1"/>
    <col min="3" max="3" width="6.25390625" style="2" customWidth="1"/>
    <col min="4" max="4" width="5.875" style="2" customWidth="1"/>
    <col min="5" max="5" width="8.125" style="2" customWidth="1"/>
    <col min="6" max="6" width="4.875" style="2" customWidth="1"/>
    <col min="7" max="7" width="4.625" style="2" customWidth="1"/>
    <col min="8" max="8" width="6.50390625" style="2" customWidth="1"/>
    <col min="9" max="9" width="6.125" style="2" customWidth="1"/>
    <col min="10" max="10" width="7.625" style="2" customWidth="1"/>
    <col min="11" max="11" width="6.875" style="2" customWidth="1"/>
    <col min="12" max="12" width="6.75390625" style="6" customWidth="1"/>
    <col min="13" max="13" width="7.625" style="6" customWidth="1"/>
    <col min="14" max="14" width="6.75390625" style="6" customWidth="1"/>
    <col min="15" max="16" width="5.25390625" style="6" customWidth="1"/>
    <col min="17" max="17" width="5.625" style="6" customWidth="1"/>
    <col min="18" max="18" width="7.875" style="6" customWidth="1"/>
    <col min="19" max="19" width="5.75390625" style="6" customWidth="1"/>
    <col min="20" max="20" width="6.00390625" style="6" customWidth="1"/>
    <col min="21" max="21" width="5.50390625" style="6" customWidth="1"/>
    <col min="22" max="22" width="7.00390625" style="6" customWidth="1"/>
    <col min="23" max="16384" width="9.00390625" style="2" customWidth="1"/>
  </cols>
  <sheetData>
    <row r="1" spans="1:22" ht="66.75" customHeight="1">
      <c r="A1" s="255" t="s">
        <v>106</v>
      </c>
      <c r="B1" s="255"/>
      <c r="C1" s="255"/>
      <c r="D1" s="255"/>
      <c r="E1" s="251" t="s">
        <v>79</v>
      </c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39" t="s">
        <v>105</v>
      </c>
      <c r="R1" s="240"/>
      <c r="S1" s="240"/>
      <c r="T1" s="240"/>
      <c r="U1" s="240"/>
      <c r="V1" s="240"/>
    </row>
    <row r="2" spans="1:22" ht="15.75" customHeight="1">
      <c r="A2" s="9"/>
      <c r="B2" s="11"/>
      <c r="C2" s="11"/>
      <c r="D2" s="11"/>
      <c r="E2" s="4"/>
      <c r="F2" s="4"/>
      <c r="G2" s="4"/>
      <c r="H2" s="13"/>
      <c r="I2" s="14">
        <f>COUNTBLANK(E9:V37)</f>
        <v>522</v>
      </c>
      <c r="J2" s="14">
        <f>COUNTA(E9:V37)</f>
        <v>0</v>
      </c>
      <c r="K2" s="14">
        <f>I2+J2</f>
        <v>522</v>
      </c>
      <c r="L2" s="15"/>
      <c r="M2" s="10"/>
      <c r="N2" s="10"/>
      <c r="O2" s="10"/>
      <c r="P2" s="10"/>
      <c r="Q2" s="244" t="s">
        <v>80</v>
      </c>
      <c r="R2" s="244"/>
      <c r="S2" s="244"/>
      <c r="T2" s="244"/>
      <c r="U2" s="244"/>
      <c r="V2" s="244"/>
    </row>
    <row r="3" spans="1:22" s="7" customFormat="1" ht="15.75" customHeight="1">
      <c r="A3" s="245" t="s">
        <v>20</v>
      </c>
      <c r="B3" s="246"/>
      <c r="C3" s="256" t="s">
        <v>89</v>
      </c>
      <c r="D3" s="236" t="s">
        <v>91</v>
      </c>
      <c r="E3" s="252" t="s">
        <v>4</v>
      </c>
      <c r="F3" s="254"/>
      <c r="G3" s="263" t="s">
        <v>35</v>
      </c>
      <c r="H3" s="241" t="s">
        <v>60</v>
      </c>
      <c r="I3" s="260" t="s">
        <v>36</v>
      </c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2"/>
      <c r="U3" s="263" t="s">
        <v>70</v>
      </c>
      <c r="V3" s="266" t="s">
        <v>75</v>
      </c>
    </row>
    <row r="4" spans="1:22" s="8" customFormat="1" ht="15.75" customHeight="1">
      <c r="A4" s="247"/>
      <c r="B4" s="248"/>
      <c r="C4" s="257"/>
      <c r="D4" s="237"/>
      <c r="E4" s="236" t="s">
        <v>93</v>
      </c>
      <c r="F4" s="236" t="s">
        <v>56</v>
      </c>
      <c r="G4" s="264"/>
      <c r="H4" s="242"/>
      <c r="I4" s="234" t="s">
        <v>36</v>
      </c>
      <c r="J4" s="252" t="s">
        <v>37</v>
      </c>
      <c r="K4" s="253"/>
      <c r="L4" s="253"/>
      <c r="M4" s="253"/>
      <c r="N4" s="253"/>
      <c r="O4" s="253"/>
      <c r="P4" s="253"/>
      <c r="Q4" s="254"/>
      <c r="R4" s="241" t="s">
        <v>95</v>
      </c>
      <c r="S4" s="234" t="s">
        <v>103</v>
      </c>
      <c r="T4" s="241" t="s">
        <v>59</v>
      </c>
      <c r="U4" s="264"/>
      <c r="V4" s="266"/>
    </row>
    <row r="5" spans="1:22" s="7" customFormat="1" ht="15.75" customHeight="1">
      <c r="A5" s="247"/>
      <c r="B5" s="248"/>
      <c r="C5" s="257"/>
      <c r="D5" s="237"/>
      <c r="E5" s="237"/>
      <c r="F5" s="237"/>
      <c r="G5" s="264"/>
      <c r="H5" s="242"/>
      <c r="I5" s="259"/>
      <c r="J5" s="234" t="s">
        <v>55</v>
      </c>
      <c r="K5" s="252" t="s">
        <v>57</v>
      </c>
      <c r="L5" s="253"/>
      <c r="M5" s="253"/>
      <c r="N5" s="253"/>
      <c r="O5" s="253"/>
      <c r="P5" s="253"/>
      <c r="Q5" s="254"/>
      <c r="R5" s="242"/>
      <c r="S5" s="259"/>
      <c r="T5" s="242"/>
      <c r="U5" s="264"/>
      <c r="V5" s="266"/>
    </row>
    <row r="6" spans="1:22" s="7" customFormat="1" ht="15.75" customHeight="1">
      <c r="A6" s="247"/>
      <c r="B6" s="248"/>
      <c r="C6" s="257"/>
      <c r="D6" s="237"/>
      <c r="E6" s="237"/>
      <c r="F6" s="237"/>
      <c r="G6" s="264"/>
      <c r="H6" s="242"/>
      <c r="I6" s="259"/>
      <c r="J6" s="259"/>
      <c r="K6" s="234" t="s">
        <v>65</v>
      </c>
      <c r="L6" s="252" t="s">
        <v>57</v>
      </c>
      <c r="M6" s="253"/>
      <c r="N6" s="254"/>
      <c r="O6" s="234" t="s">
        <v>40</v>
      </c>
      <c r="P6" s="234" t="s">
        <v>102</v>
      </c>
      <c r="Q6" s="234" t="s">
        <v>41</v>
      </c>
      <c r="R6" s="242"/>
      <c r="S6" s="259"/>
      <c r="T6" s="242"/>
      <c r="U6" s="264"/>
      <c r="V6" s="266"/>
    </row>
    <row r="7" spans="1:22" s="7" customFormat="1" ht="44.25" customHeight="1">
      <c r="A7" s="249"/>
      <c r="B7" s="250"/>
      <c r="C7" s="258"/>
      <c r="D7" s="238"/>
      <c r="E7" s="238"/>
      <c r="F7" s="238"/>
      <c r="G7" s="265"/>
      <c r="H7" s="243"/>
      <c r="I7" s="235"/>
      <c r="J7" s="235"/>
      <c r="K7" s="235"/>
      <c r="L7" s="18" t="s">
        <v>38</v>
      </c>
      <c r="M7" s="18" t="s">
        <v>39</v>
      </c>
      <c r="N7" s="18" t="s">
        <v>47</v>
      </c>
      <c r="O7" s="235"/>
      <c r="P7" s="235"/>
      <c r="Q7" s="235"/>
      <c r="R7" s="243"/>
      <c r="S7" s="235"/>
      <c r="T7" s="243"/>
      <c r="U7" s="265"/>
      <c r="V7" s="266"/>
    </row>
    <row r="8" spans="1:22" ht="14.25" customHeight="1">
      <c r="A8" s="252" t="s">
        <v>3</v>
      </c>
      <c r="B8" s="254"/>
      <c r="C8" s="18" t="s">
        <v>13</v>
      </c>
      <c r="D8" s="18" t="s">
        <v>14</v>
      </c>
      <c r="E8" s="18" t="s">
        <v>19</v>
      </c>
      <c r="F8" s="18" t="s">
        <v>21</v>
      </c>
      <c r="G8" s="18" t="s">
        <v>22</v>
      </c>
      <c r="H8" s="18" t="s">
        <v>23</v>
      </c>
      <c r="I8" s="18" t="s">
        <v>24</v>
      </c>
      <c r="J8" s="18" t="s">
        <v>25</v>
      </c>
      <c r="K8" s="18" t="s">
        <v>26</v>
      </c>
      <c r="L8" s="18" t="s">
        <v>28</v>
      </c>
      <c r="M8" s="18" t="s">
        <v>29</v>
      </c>
      <c r="N8" s="18" t="s">
        <v>71</v>
      </c>
      <c r="O8" s="18" t="s">
        <v>68</v>
      </c>
      <c r="P8" s="18" t="s">
        <v>72</v>
      </c>
      <c r="Q8" s="18" t="s">
        <v>73</v>
      </c>
      <c r="R8" s="18" t="s">
        <v>74</v>
      </c>
      <c r="S8" s="18" t="s">
        <v>76</v>
      </c>
      <c r="T8" s="18" t="s">
        <v>88</v>
      </c>
      <c r="U8" s="18" t="s">
        <v>90</v>
      </c>
      <c r="V8" s="18" t="s">
        <v>104</v>
      </c>
    </row>
    <row r="9" spans="1:22" ht="14.25" customHeight="1">
      <c r="A9" s="252" t="s">
        <v>10</v>
      </c>
      <c r="B9" s="254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ht="14.25" customHeight="1">
      <c r="A10" s="18" t="s">
        <v>0</v>
      </c>
      <c r="B10" s="20" t="s">
        <v>61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ht="14.25" customHeight="1">
      <c r="A11" s="21" t="s">
        <v>13</v>
      </c>
      <c r="B11" s="22" t="s">
        <v>30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ht="14.25" customHeight="1">
      <c r="A12" s="21" t="s">
        <v>14</v>
      </c>
      <c r="B12" s="23" t="s">
        <v>32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14.25" customHeight="1">
      <c r="A13" s="21" t="s">
        <v>19</v>
      </c>
      <c r="B13" s="24" t="s">
        <v>96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ht="15.75">
      <c r="A14" s="21" t="s">
        <v>21</v>
      </c>
      <c r="B14" s="22" t="s">
        <v>100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26"/>
    </row>
    <row r="15" spans="1:22" ht="17.25" customHeight="1">
      <c r="A15" s="21" t="s">
        <v>22</v>
      </c>
      <c r="B15" s="25" t="s">
        <v>99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ht="17.25" customHeight="1">
      <c r="A16" s="21" t="s">
        <v>23</v>
      </c>
      <c r="B16" s="25" t="s">
        <v>101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4.25" customHeight="1">
      <c r="A17" s="21" t="s">
        <v>24</v>
      </c>
      <c r="B17" s="22" t="s">
        <v>87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14.25" customHeight="1">
      <c r="A18" s="21" t="s">
        <v>25</v>
      </c>
      <c r="B18" s="22" t="s">
        <v>31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4.25" customHeight="1">
      <c r="A19" s="21" t="s">
        <v>26</v>
      </c>
      <c r="B19" s="22" t="s">
        <v>33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4.25" customHeight="1">
      <c r="A20" s="21" t="s">
        <v>28</v>
      </c>
      <c r="B20" s="22" t="s">
        <v>34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14.25" customHeight="1">
      <c r="A21" s="21" t="s">
        <v>29</v>
      </c>
      <c r="B21" s="22" t="s">
        <v>98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4.25" customHeight="1">
      <c r="A22" s="21" t="s">
        <v>71</v>
      </c>
      <c r="B22" s="22" t="s">
        <v>97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4.25" customHeight="1">
      <c r="A23" s="21" t="s">
        <v>68</v>
      </c>
      <c r="B23" s="22" t="s">
        <v>69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4.25" customHeight="1">
      <c r="A24" s="18" t="s">
        <v>1</v>
      </c>
      <c r="B24" s="20" t="s">
        <v>62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4.25" customHeight="1">
      <c r="A25" s="21" t="s">
        <v>13</v>
      </c>
      <c r="B25" s="22" t="s">
        <v>30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14.25" customHeight="1">
      <c r="A26" s="21" t="s">
        <v>14</v>
      </c>
      <c r="B26" s="23" t="s">
        <v>32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4.25" customHeight="1">
      <c r="A27" s="21" t="s">
        <v>19</v>
      </c>
      <c r="B27" s="24" t="s">
        <v>96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4.25" customHeight="1">
      <c r="A28" s="21" t="s">
        <v>21</v>
      </c>
      <c r="B28" s="22" t="s">
        <v>100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5.75">
      <c r="A29" s="21" t="s">
        <v>22</v>
      </c>
      <c r="B29" s="25" t="s">
        <v>99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26"/>
    </row>
    <row r="30" spans="1:22" ht="14.25" customHeight="1">
      <c r="A30" s="21" t="s">
        <v>23</v>
      </c>
      <c r="B30" s="22" t="s">
        <v>86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4.25" customHeight="1">
      <c r="A31" s="21" t="s">
        <v>24</v>
      </c>
      <c r="B31" s="22" t="s">
        <v>87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4.25" customHeight="1">
      <c r="A32" s="21" t="s">
        <v>25</v>
      </c>
      <c r="B32" s="22" t="s">
        <v>31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4.25" customHeight="1">
      <c r="A33" s="21" t="s">
        <v>26</v>
      </c>
      <c r="B33" s="22" t="s">
        <v>33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4.25" customHeight="1">
      <c r="A34" s="21" t="s">
        <v>28</v>
      </c>
      <c r="B34" s="22" t="s">
        <v>34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4.25" customHeight="1">
      <c r="A35" s="21" t="s">
        <v>29</v>
      </c>
      <c r="B35" s="22" t="s">
        <v>98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ht="14.25" customHeight="1">
      <c r="A36" s="21" t="s">
        <v>71</v>
      </c>
      <c r="B36" s="22" t="s">
        <v>97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ht="14.25" customHeight="1">
      <c r="A37" s="21" t="s">
        <v>68</v>
      </c>
      <c r="B37" s="22" t="s">
        <v>69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s="3" customFormat="1" ht="45.75" customHeight="1">
      <c r="A38" s="267" t="s">
        <v>77</v>
      </c>
      <c r="B38" s="267"/>
      <c r="C38" s="267"/>
      <c r="D38" s="267"/>
      <c r="E38" s="267"/>
      <c r="F38" s="267"/>
      <c r="G38" s="267"/>
      <c r="H38" s="267"/>
      <c r="I38" s="5"/>
      <c r="J38" s="5"/>
      <c r="K38" s="5"/>
      <c r="L38" s="5"/>
      <c r="M38" s="5"/>
      <c r="O38" s="269" t="s">
        <v>85</v>
      </c>
      <c r="P38" s="269"/>
      <c r="Q38" s="269"/>
      <c r="R38" s="269"/>
      <c r="S38" s="269"/>
      <c r="T38" s="269"/>
      <c r="U38" s="269"/>
      <c r="V38" s="269"/>
    </row>
    <row r="39" spans="1:22" ht="15.75">
      <c r="A39" s="268"/>
      <c r="B39" s="268"/>
      <c r="C39" s="268"/>
      <c r="D39" s="268"/>
      <c r="E39" s="268"/>
      <c r="F39" s="268"/>
      <c r="G39" s="268"/>
      <c r="H39" s="268"/>
      <c r="O39" s="270"/>
      <c r="P39" s="270"/>
      <c r="Q39" s="270"/>
      <c r="R39" s="270"/>
      <c r="S39" s="270"/>
      <c r="T39" s="270"/>
      <c r="U39" s="270"/>
      <c r="V39" s="270"/>
    </row>
  </sheetData>
  <sheetProtection/>
  <mergeCells count="31">
    <mergeCell ref="A8:B8"/>
    <mergeCell ref="S4:S7"/>
    <mergeCell ref="G3:G7"/>
    <mergeCell ref="R4:R7"/>
    <mergeCell ref="J4:Q4"/>
    <mergeCell ref="V3:V7"/>
    <mergeCell ref="A38:H39"/>
    <mergeCell ref="O38:V39"/>
    <mergeCell ref="U3:U7"/>
    <mergeCell ref="J5:J7"/>
    <mergeCell ref="F4:F7"/>
    <mergeCell ref="O6:O7"/>
    <mergeCell ref="L6:N6"/>
    <mergeCell ref="A9:B9"/>
    <mergeCell ref="K6:K7"/>
    <mergeCell ref="A1:D1"/>
    <mergeCell ref="C3:C7"/>
    <mergeCell ref="D3:D7"/>
    <mergeCell ref="I4:I7"/>
    <mergeCell ref="E3:F3"/>
    <mergeCell ref="I3:T3"/>
    <mergeCell ref="P6:P7"/>
    <mergeCell ref="E4:E7"/>
    <mergeCell ref="Q1:V1"/>
    <mergeCell ref="T4:T7"/>
    <mergeCell ref="Q2:V2"/>
    <mergeCell ref="A3:B7"/>
    <mergeCell ref="E1:P1"/>
    <mergeCell ref="Q6:Q7"/>
    <mergeCell ref="K5:Q5"/>
    <mergeCell ref="H3:H7"/>
  </mergeCells>
  <printOptions/>
  <pageMargins left="0.1968503937007874" right="0.1968503937007874" top="0.1968503937007874" bottom="0" header="0.1968503937007874" footer="0.1968503937007874"/>
  <pageSetup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24"/>
  <sheetViews>
    <sheetView view="pageBreakPreview" zoomScaleSheetLayoutView="100" zoomScalePageLayoutView="0" workbookViewId="0" topLeftCell="A4">
      <selection activeCell="A9" sqref="A9:V22"/>
    </sheetView>
  </sheetViews>
  <sheetFormatPr defaultColWidth="9.00390625" defaultRowHeight="15.75"/>
  <cols>
    <col min="1" max="1" width="3.25390625" style="2" customWidth="1"/>
    <col min="2" max="2" width="13.375" style="2" customWidth="1"/>
    <col min="3" max="3" width="6.50390625" style="2" customWidth="1"/>
    <col min="4" max="4" width="6.00390625" style="2" customWidth="1"/>
    <col min="5" max="5" width="8.50390625" style="2" customWidth="1"/>
    <col min="6" max="6" width="5.75390625" style="2" customWidth="1"/>
    <col min="7" max="7" width="5.00390625" style="2" customWidth="1"/>
    <col min="8" max="8" width="6.75390625" style="2" customWidth="1"/>
    <col min="9" max="9" width="6.125" style="2" customWidth="1"/>
    <col min="10" max="12" width="6.75390625" style="2" customWidth="1"/>
    <col min="13" max="13" width="8.125" style="6" customWidth="1"/>
    <col min="14" max="14" width="7.25390625" style="6" customWidth="1"/>
    <col min="15" max="16" width="5.375" style="6" customWidth="1"/>
    <col min="17" max="17" width="7.125" style="6" customWidth="1"/>
    <col min="18" max="18" width="8.00390625" style="6" customWidth="1"/>
    <col min="19" max="19" width="5.375" style="6" customWidth="1"/>
    <col min="20" max="20" width="5.25390625" style="6" customWidth="1"/>
    <col min="21" max="21" width="6.125" style="6" customWidth="1"/>
    <col min="22" max="22" width="7.375" style="6" customWidth="1"/>
    <col min="23" max="16384" width="9.00390625" style="2" customWidth="1"/>
  </cols>
  <sheetData>
    <row r="1" spans="1:22" ht="63.75" customHeight="1">
      <c r="A1" s="255" t="s">
        <v>107</v>
      </c>
      <c r="B1" s="255"/>
      <c r="C1" s="255"/>
      <c r="D1" s="255"/>
      <c r="E1" s="255"/>
      <c r="F1" s="251" t="s">
        <v>82</v>
      </c>
      <c r="G1" s="251"/>
      <c r="H1" s="251"/>
      <c r="I1" s="251"/>
      <c r="J1" s="251"/>
      <c r="K1" s="251"/>
      <c r="L1" s="251"/>
      <c r="M1" s="251"/>
      <c r="N1" s="251"/>
      <c r="O1" s="251"/>
      <c r="P1" s="17"/>
      <c r="Q1" s="239" t="s">
        <v>105</v>
      </c>
      <c r="R1" s="239"/>
      <c r="S1" s="239"/>
      <c r="T1" s="239"/>
      <c r="U1" s="239"/>
      <c r="V1" s="239"/>
    </row>
    <row r="2" spans="1:22" ht="17.25" customHeight="1">
      <c r="A2" s="9"/>
      <c r="B2" s="11"/>
      <c r="C2" s="11"/>
      <c r="D2" s="11"/>
      <c r="E2" s="4"/>
      <c r="F2" s="4"/>
      <c r="G2" s="4"/>
      <c r="H2" s="4"/>
      <c r="I2" s="4"/>
      <c r="J2" s="13"/>
      <c r="K2" s="14">
        <f>COUNTBLANK(E8:V22)</f>
        <v>252</v>
      </c>
      <c r="L2" s="14">
        <f>COUNTA(E9:V22)</f>
        <v>0</v>
      </c>
      <c r="M2" s="16">
        <f>K2+L2</f>
        <v>252</v>
      </c>
      <c r="N2" s="15"/>
      <c r="O2" s="10"/>
      <c r="P2" s="10"/>
      <c r="Q2" s="10"/>
      <c r="R2" s="244" t="s">
        <v>67</v>
      </c>
      <c r="S2" s="244"/>
      <c r="T2" s="244"/>
      <c r="U2" s="244"/>
      <c r="V2" s="244"/>
    </row>
    <row r="3" spans="1:22" s="7" customFormat="1" ht="15.75" customHeight="1">
      <c r="A3" s="279" t="s">
        <v>112</v>
      </c>
      <c r="B3" s="280"/>
      <c r="C3" s="256" t="s">
        <v>89</v>
      </c>
      <c r="D3" s="266" t="s">
        <v>91</v>
      </c>
      <c r="E3" s="285" t="s">
        <v>4</v>
      </c>
      <c r="F3" s="286"/>
      <c r="G3" s="271" t="s">
        <v>35</v>
      </c>
      <c r="H3" s="271" t="s">
        <v>60</v>
      </c>
      <c r="I3" s="277" t="s">
        <v>36</v>
      </c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2" t="s">
        <v>70</v>
      </c>
      <c r="V3" s="266" t="s">
        <v>75</v>
      </c>
    </row>
    <row r="4" spans="1:22" s="8" customFormat="1" ht="15.75" customHeight="1">
      <c r="A4" s="281"/>
      <c r="B4" s="282"/>
      <c r="C4" s="257"/>
      <c r="D4" s="266"/>
      <c r="E4" s="236" t="s">
        <v>93</v>
      </c>
      <c r="F4" s="236" t="s">
        <v>56</v>
      </c>
      <c r="G4" s="271"/>
      <c r="H4" s="271"/>
      <c r="I4" s="271" t="s">
        <v>36</v>
      </c>
      <c r="J4" s="276" t="s">
        <v>37</v>
      </c>
      <c r="K4" s="276"/>
      <c r="L4" s="276"/>
      <c r="M4" s="276"/>
      <c r="N4" s="276"/>
      <c r="O4" s="276"/>
      <c r="P4" s="276"/>
      <c r="Q4" s="276"/>
      <c r="R4" s="241" t="s">
        <v>95</v>
      </c>
      <c r="S4" s="234" t="s">
        <v>103</v>
      </c>
      <c r="T4" s="241" t="s">
        <v>59</v>
      </c>
      <c r="U4" s="272"/>
      <c r="V4" s="266"/>
    </row>
    <row r="5" spans="1:22" s="7" customFormat="1" ht="15.75" customHeight="1">
      <c r="A5" s="281"/>
      <c r="B5" s="282"/>
      <c r="C5" s="257"/>
      <c r="D5" s="266"/>
      <c r="E5" s="237"/>
      <c r="F5" s="237"/>
      <c r="G5" s="271"/>
      <c r="H5" s="271"/>
      <c r="I5" s="271"/>
      <c r="J5" s="271" t="s">
        <v>55</v>
      </c>
      <c r="K5" s="273" t="s">
        <v>4</v>
      </c>
      <c r="L5" s="274"/>
      <c r="M5" s="274"/>
      <c r="N5" s="274"/>
      <c r="O5" s="274"/>
      <c r="P5" s="274"/>
      <c r="Q5" s="275"/>
      <c r="R5" s="242"/>
      <c r="S5" s="259"/>
      <c r="T5" s="242"/>
      <c r="U5" s="272"/>
      <c r="V5" s="266"/>
    </row>
    <row r="6" spans="1:22" s="7" customFormat="1" ht="15.75" customHeight="1">
      <c r="A6" s="281"/>
      <c r="B6" s="282"/>
      <c r="C6" s="257"/>
      <c r="D6" s="266"/>
      <c r="E6" s="237"/>
      <c r="F6" s="237"/>
      <c r="G6" s="271"/>
      <c r="H6" s="271"/>
      <c r="I6" s="271"/>
      <c r="J6" s="271"/>
      <c r="K6" s="241" t="s">
        <v>65</v>
      </c>
      <c r="L6" s="273" t="s">
        <v>4</v>
      </c>
      <c r="M6" s="274"/>
      <c r="N6" s="275"/>
      <c r="O6" s="241" t="s">
        <v>40</v>
      </c>
      <c r="P6" s="234" t="s">
        <v>102</v>
      </c>
      <c r="Q6" s="241" t="s">
        <v>41</v>
      </c>
      <c r="R6" s="242"/>
      <c r="S6" s="259"/>
      <c r="T6" s="242"/>
      <c r="U6" s="272"/>
      <c r="V6" s="266"/>
    </row>
    <row r="7" spans="1:22" s="7" customFormat="1" ht="51" customHeight="1">
      <c r="A7" s="281"/>
      <c r="B7" s="282"/>
      <c r="C7" s="258"/>
      <c r="D7" s="266"/>
      <c r="E7" s="238"/>
      <c r="F7" s="238"/>
      <c r="G7" s="271"/>
      <c r="H7" s="271"/>
      <c r="I7" s="271"/>
      <c r="J7" s="271"/>
      <c r="K7" s="243"/>
      <c r="L7" s="27" t="s">
        <v>38</v>
      </c>
      <c r="M7" s="27" t="s">
        <v>39</v>
      </c>
      <c r="N7" s="27" t="s">
        <v>114</v>
      </c>
      <c r="O7" s="243"/>
      <c r="P7" s="235"/>
      <c r="Q7" s="243"/>
      <c r="R7" s="243"/>
      <c r="S7" s="235"/>
      <c r="T7" s="243"/>
      <c r="U7" s="272"/>
      <c r="V7" s="266"/>
    </row>
    <row r="8" spans="1:22" ht="15.75">
      <c r="A8" s="283"/>
      <c r="B8" s="284"/>
      <c r="C8" s="18" t="s">
        <v>13</v>
      </c>
      <c r="D8" s="18" t="s">
        <v>14</v>
      </c>
      <c r="E8" s="18" t="s">
        <v>19</v>
      </c>
      <c r="F8" s="18" t="s">
        <v>21</v>
      </c>
      <c r="G8" s="18" t="s">
        <v>22</v>
      </c>
      <c r="H8" s="18" t="s">
        <v>23</v>
      </c>
      <c r="I8" s="18" t="s">
        <v>24</v>
      </c>
      <c r="J8" s="18" t="s">
        <v>25</v>
      </c>
      <c r="K8" s="18" t="s">
        <v>26</v>
      </c>
      <c r="L8" s="18" t="s">
        <v>28</v>
      </c>
      <c r="M8" s="18" t="s">
        <v>29</v>
      </c>
      <c r="N8" s="18" t="s">
        <v>71</v>
      </c>
      <c r="O8" s="18" t="s">
        <v>68</v>
      </c>
      <c r="P8" s="18" t="s">
        <v>72</v>
      </c>
      <c r="Q8" s="18" t="s">
        <v>73</v>
      </c>
      <c r="R8" s="18" t="s">
        <v>74</v>
      </c>
      <c r="S8" s="18" t="s">
        <v>76</v>
      </c>
      <c r="T8" s="18" t="s">
        <v>88</v>
      </c>
      <c r="U8" s="18" t="s">
        <v>90</v>
      </c>
      <c r="V8" s="18" t="s">
        <v>104</v>
      </c>
    </row>
    <row r="9" spans="1:24" ht="15.75">
      <c r="A9" s="18" t="s">
        <v>0</v>
      </c>
      <c r="B9" s="28" t="s">
        <v>63</v>
      </c>
      <c r="C9" s="19"/>
      <c r="D9" s="19"/>
      <c r="E9" s="19"/>
      <c r="F9" s="19"/>
      <c r="G9" s="19"/>
      <c r="H9" s="19"/>
      <c r="I9" s="19"/>
      <c r="J9" s="19"/>
      <c r="K9" s="19"/>
      <c r="L9" s="31"/>
      <c r="M9" s="31"/>
      <c r="N9" s="32"/>
      <c r="O9" s="19"/>
      <c r="P9" s="19"/>
      <c r="Q9" s="29"/>
      <c r="R9" s="29"/>
      <c r="S9" s="29"/>
      <c r="T9" s="29"/>
      <c r="U9" s="19"/>
      <c r="V9" s="19"/>
      <c r="X9" s="12"/>
    </row>
    <row r="10" spans="1:22" ht="15.75">
      <c r="A10" s="21" t="s">
        <v>13</v>
      </c>
      <c r="B10" s="30" t="s">
        <v>48</v>
      </c>
      <c r="C10" s="19"/>
      <c r="D10" s="19"/>
      <c r="E10" s="19"/>
      <c r="F10" s="19"/>
      <c r="G10" s="19"/>
      <c r="H10" s="19"/>
      <c r="I10" s="19"/>
      <c r="J10" s="19"/>
      <c r="K10" s="19"/>
      <c r="L10" s="31"/>
      <c r="M10" s="31"/>
      <c r="N10" s="32"/>
      <c r="O10" s="19"/>
      <c r="P10" s="19"/>
      <c r="Q10" s="19"/>
      <c r="R10" s="19"/>
      <c r="S10" s="19"/>
      <c r="T10" s="19"/>
      <c r="U10" s="19"/>
      <c r="V10" s="19"/>
    </row>
    <row r="11" spans="1:22" ht="15.75">
      <c r="A11" s="21" t="s">
        <v>14</v>
      </c>
      <c r="B11" s="30" t="s">
        <v>49</v>
      </c>
      <c r="C11" s="19"/>
      <c r="D11" s="19"/>
      <c r="E11" s="19"/>
      <c r="F11" s="19"/>
      <c r="G11" s="19"/>
      <c r="H11" s="19"/>
      <c r="I11" s="19"/>
      <c r="J11" s="19"/>
      <c r="K11" s="19"/>
      <c r="L11" s="31"/>
      <c r="M11" s="31"/>
      <c r="N11" s="32"/>
      <c r="O11" s="19"/>
      <c r="P11" s="19"/>
      <c r="Q11" s="19"/>
      <c r="R11" s="19"/>
      <c r="S11" s="19"/>
      <c r="T11" s="19"/>
      <c r="U11" s="19"/>
      <c r="V11" s="19"/>
    </row>
    <row r="12" spans="1:22" ht="15.75">
      <c r="A12" s="21" t="s">
        <v>19</v>
      </c>
      <c r="B12" s="30" t="s">
        <v>50</v>
      </c>
      <c r="C12" s="19"/>
      <c r="D12" s="19"/>
      <c r="E12" s="19"/>
      <c r="F12" s="19"/>
      <c r="G12" s="19"/>
      <c r="H12" s="19"/>
      <c r="I12" s="19"/>
      <c r="J12" s="19"/>
      <c r="K12" s="19"/>
      <c r="L12" s="31"/>
      <c r="M12" s="31"/>
      <c r="N12" s="32"/>
      <c r="O12" s="19"/>
      <c r="P12" s="19"/>
      <c r="Q12" s="19"/>
      <c r="R12" s="19"/>
      <c r="S12" s="19"/>
      <c r="T12" s="19"/>
      <c r="U12" s="19"/>
      <c r="V12" s="19"/>
    </row>
    <row r="13" spans="1:22" ht="15.75">
      <c r="A13" s="21" t="s">
        <v>21</v>
      </c>
      <c r="B13" s="30" t="s">
        <v>51</v>
      </c>
      <c r="C13" s="19"/>
      <c r="D13" s="19"/>
      <c r="E13" s="19"/>
      <c r="F13" s="19"/>
      <c r="G13" s="19"/>
      <c r="H13" s="19"/>
      <c r="I13" s="19"/>
      <c r="J13" s="19"/>
      <c r="K13" s="19"/>
      <c r="L13" s="31"/>
      <c r="M13" s="31"/>
      <c r="N13" s="32"/>
      <c r="O13" s="19"/>
      <c r="P13" s="19"/>
      <c r="Q13" s="19"/>
      <c r="R13" s="19"/>
      <c r="S13" s="19"/>
      <c r="T13" s="19"/>
      <c r="U13" s="19"/>
      <c r="V13" s="19"/>
    </row>
    <row r="14" spans="1:22" ht="15.75">
      <c r="A14" s="21" t="s">
        <v>22</v>
      </c>
      <c r="B14" s="30" t="s">
        <v>54</v>
      </c>
      <c r="C14" s="19"/>
      <c r="D14" s="19"/>
      <c r="E14" s="19"/>
      <c r="F14" s="19"/>
      <c r="G14" s="19"/>
      <c r="H14" s="19"/>
      <c r="I14" s="19"/>
      <c r="J14" s="19"/>
      <c r="K14" s="19"/>
      <c r="L14" s="31"/>
      <c r="M14" s="31"/>
      <c r="N14" s="32"/>
      <c r="O14" s="19"/>
      <c r="P14" s="19"/>
      <c r="Q14" s="19"/>
      <c r="R14" s="19"/>
      <c r="S14" s="19"/>
      <c r="T14" s="19"/>
      <c r="U14" s="19"/>
      <c r="V14" s="19"/>
    </row>
    <row r="15" spans="1:22" ht="15.75">
      <c r="A15" s="21" t="s">
        <v>23</v>
      </c>
      <c r="B15" s="30" t="s">
        <v>52</v>
      </c>
      <c r="C15" s="19"/>
      <c r="D15" s="19"/>
      <c r="E15" s="19"/>
      <c r="F15" s="19"/>
      <c r="G15" s="19"/>
      <c r="H15" s="19"/>
      <c r="I15" s="19"/>
      <c r="J15" s="19"/>
      <c r="K15" s="19"/>
      <c r="L15" s="31"/>
      <c r="M15" s="31"/>
      <c r="N15" s="32"/>
      <c r="O15" s="19"/>
      <c r="P15" s="19"/>
      <c r="Q15" s="19"/>
      <c r="R15" s="19"/>
      <c r="S15" s="19"/>
      <c r="T15" s="19"/>
      <c r="U15" s="19"/>
      <c r="V15" s="19"/>
    </row>
    <row r="16" spans="1:22" ht="15.75">
      <c r="A16" s="18" t="s">
        <v>1</v>
      </c>
      <c r="B16" s="28" t="s">
        <v>64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9"/>
      <c r="R16" s="29"/>
      <c r="S16" s="29"/>
      <c r="T16" s="29"/>
      <c r="U16" s="19"/>
      <c r="V16" s="19"/>
    </row>
    <row r="17" spans="1:22" ht="16.5" customHeight="1">
      <c r="A17" s="21" t="s">
        <v>13</v>
      </c>
      <c r="B17" s="30" t="s">
        <v>48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16.5" customHeight="1">
      <c r="A18" s="21" t="s">
        <v>14</v>
      </c>
      <c r="B18" s="30" t="s">
        <v>49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6.5" customHeight="1">
      <c r="A19" s="21" t="s">
        <v>19</v>
      </c>
      <c r="B19" s="30" t="s">
        <v>50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6.5" customHeight="1">
      <c r="A20" s="21" t="s">
        <v>21</v>
      </c>
      <c r="B20" s="30" t="s">
        <v>51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16.5" customHeight="1">
      <c r="A21" s="21" t="s">
        <v>22</v>
      </c>
      <c r="B21" s="30" t="s">
        <v>54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6.5" customHeight="1">
      <c r="A22" s="21" t="s">
        <v>23</v>
      </c>
      <c r="B22" s="30" t="s">
        <v>52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3" s="3" customFormat="1" ht="45.75" customHeight="1">
      <c r="A23" s="267" t="s">
        <v>77</v>
      </c>
      <c r="B23" s="267"/>
      <c r="C23" s="267"/>
      <c r="D23" s="267"/>
      <c r="E23" s="267"/>
      <c r="F23" s="267"/>
      <c r="G23" s="267"/>
      <c r="H23" s="267"/>
      <c r="I23" s="267"/>
      <c r="J23" s="267"/>
      <c r="K23" s="5"/>
      <c r="L23" s="5"/>
      <c r="M23" s="5"/>
      <c r="O23" s="269" t="s">
        <v>85</v>
      </c>
      <c r="P23" s="269"/>
      <c r="Q23" s="269"/>
      <c r="R23" s="269"/>
      <c r="S23" s="269"/>
      <c r="T23" s="269"/>
      <c r="U23" s="269"/>
      <c r="V23" s="269"/>
      <c r="W23" s="3" t="s">
        <v>2</v>
      </c>
    </row>
    <row r="24" spans="1:22" ht="15.75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O24" s="270"/>
      <c r="P24" s="270"/>
      <c r="Q24" s="270"/>
      <c r="R24" s="270"/>
      <c r="S24" s="270"/>
      <c r="T24" s="270"/>
      <c r="U24" s="270"/>
      <c r="V24" s="270"/>
    </row>
  </sheetData>
  <sheetProtection/>
  <mergeCells count="29">
    <mergeCell ref="E3:F3"/>
    <mergeCell ref="E4:E7"/>
    <mergeCell ref="F4:F7"/>
    <mergeCell ref="R4:R7"/>
    <mergeCell ref="K6:K7"/>
    <mergeCell ref="I4:I7"/>
    <mergeCell ref="L6:N6"/>
    <mergeCell ref="O6:O7"/>
    <mergeCell ref="Q6:Q7"/>
    <mergeCell ref="A1:E1"/>
    <mergeCell ref="F1:O1"/>
    <mergeCell ref="Q1:V1"/>
    <mergeCell ref="J4:Q4"/>
    <mergeCell ref="I3:T3"/>
    <mergeCell ref="C3:C7"/>
    <mergeCell ref="S4:S7"/>
    <mergeCell ref="T4:T7"/>
    <mergeCell ref="D3:D7"/>
    <mergeCell ref="A3:B8"/>
    <mergeCell ref="A23:J24"/>
    <mergeCell ref="O23:V24"/>
    <mergeCell ref="R2:V2"/>
    <mergeCell ref="V3:V7"/>
    <mergeCell ref="J5:J7"/>
    <mergeCell ref="G3:G7"/>
    <mergeCell ref="H3:H7"/>
    <mergeCell ref="P6:P7"/>
    <mergeCell ref="U3:U7"/>
    <mergeCell ref="K5:Q5"/>
  </mergeCells>
  <printOptions/>
  <pageMargins left="0.4330708661417323" right="0.1968503937007874" top="0.1968503937007874" bottom="0" header="0.1968503937007874" footer="0.196850393700787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9"/>
  <sheetViews>
    <sheetView view="pageBreakPreview" zoomScale="70" zoomScaleSheetLayoutView="70" zoomScalePageLayoutView="0" workbookViewId="0" topLeftCell="A50">
      <selection activeCell="W103" sqref="W103"/>
    </sheetView>
  </sheetViews>
  <sheetFormatPr defaultColWidth="9.00390625" defaultRowHeight="15.75"/>
  <cols>
    <col min="1" max="1" width="4.125" style="4" customWidth="1"/>
    <col min="2" max="2" width="13.125" style="4" customWidth="1"/>
    <col min="3" max="3" width="8.375" style="218" customWidth="1"/>
    <col min="4" max="4" width="7.75390625" style="4" customWidth="1"/>
    <col min="5" max="5" width="8.50390625" style="4" customWidth="1"/>
    <col min="6" max="6" width="7.625" style="4" customWidth="1"/>
    <col min="7" max="7" width="6.50390625" style="4" customWidth="1"/>
    <col min="8" max="8" width="5.375" style="4" customWidth="1"/>
    <col min="9" max="9" width="9.375" style="4" customWidth="1"/>
    <col min="10" max="10" width="7.75390625" style="4" customWidth="1"/>
    <col min="11" max="11" width="6.625" style="4" customWidth="1"/>
    <col min="12" max="13" width="7.125" style="4" customWidth="1"/>
    <col min="14" max="14" width="7.375" style="10" customWidth="1"/>
    <col min="15" max="15" width="6.50390625" style="10" customWidth="1"/>
    <col min="16" max="16" width="5.625" style="10" customWidth="1"/>
    <col min="17" max="18" width="7.00390625" style="10" customWidth="1"/>
    <col min="19" max="19" width="5.75390625" style="10" customWidth="1"/>
    <col min="20" max="20" width="7.25390625" style="10" customWidth="1"/>
    <col min="21" max="21" width="9.50390625" style="10" customWidth="1"/>
    <col min="22" max="16384" width="9.00390625" style="4" customWidth="1"/>
  </cols>
  <sheetData>
    <row r="1" spans="1:21" ht="65.25" customHeight="1">
      <c r="A1" s="255" t="s">
        <v>192</v>
      </c>
      <c r="B1" s="255"/>
      <c r="C1" s="255"/>
      <c r="D1" s="255"/>
      <c r="E1" s="305" t="s">
        <v>319</v>
      </c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6" t="str">
        <f>TT!C2</f>
        <v>Đơn vị  báo cáo: 
Cục THADS tỉnh Đồng Tháp
Đơn vị nhận báo cáo:
Tổng Cục THADS</v>
      </c>
      <c r="Q1" s="306"/>
      <c r="R1" s="306"/>
      <c r="S1" s="306"/>
      <c r="T1" s="306"/>
      <c r="U1" s="306"/>
    </row>
    <row r="2" spans="1:21" ht="17.25" customHeight="1">
      <c r="A2" s="9"/>
      <c r="B2" s="11"/>
      <c r="C2" s="215"/>
      <c r="D2" s="11"/>
      <c r="I2" s="393"/>
      <c r="J2" s="394">
        <f>COUNTBLANK(E9:U115)</f>
        <v>380</v>
      </c>
      <c r="K2" s="120">
        <f>COUNTA(E9:U115)</f>
        <v>1452</v>
      </c>
      <c r="L2" s="120">
        <f>J2+K2</f>
        <v>1832</v>
      </c>
      <c r="M2" s="120"/>
      <c r="P2" s="304" t="s">
        <v>118</v>
      </c>
      <c r="Q2" s="304"/>
      <c r="R2" s="304"/>
      <c r="S2" s="304"/>
      <c r="T2" s="304"/>
      <c r="U2" s="304"/>
    </row>
    <row r="3" spans="1:21" s="121" customFormat="1" ht="15.75" customHeight="1">
      <c r="A3" s="299" t="s">
        <v>92</v>
      </c>
      <c r="B3" s="299" t="s">
        <v>112</v>
      </c>
      <c r="C3" s="307" t="s">
        <v>117</v>
      </c>
      <c r="D3" s="298" t="s">
        <v>91</v>
      </c>
      <c r="E3" s="298" t="s">
        <v>4</v>
      </c>
      <c r="F3" s="298"/>
      <c r="G3" s="297" t="s">
        <v>35</v>
      </c>
      <c r="H3" s="297" t="s">
        <v>119</v>
      </c>
      <c r="I3" s="297" t="s">
        <v>36</v>
      </c>
      <c r="J3" s="302" t="s">
        <v>4</v>
      </c>
      <c r="K3" s="303"/>
      <c r="L3" s="303"/>
      <c r="M3" s="303"/>
      <c r="N3" s="303"/>
      <c r="O3" s="303"/>
      <c r="P3" s="303"/>
      <c r="Q3" s="303"/>
      <c r="R3" s="303"/>
      <c r="S3" s="303"/>
      <c r="T3" s="395" t="s">
        <v>70</v>
      </c>
      <c r="U3" s="396" t="s">
        <v>115</v>
      </c>
    </row>
    <row r="4" spans="1:21" s="122" customFormat="1" ht="15.75" customHeight="1">
      <c r="A4" s="300"/>
      <c r="B4" s="300"/>
      <c r="C4" s="307"/>
      <c r="D4" s="298"/>
      <c r="E4" s="298" t="s">
        <v>93</v>
      </c>
      <c r="F4" s="298" t="s">
        <v>56</v>
      </c>
      <c r="G4" s="297"/>
      <c r="H4" s="297"/>
      <c r="I4" s="297"/>
      <c r="J4" s="297" t="s">
        <v>55</v>
      </c>
      <c r="K4" s="298" t="s">
        <v>4</v>
      </c>
      <c r="L4" s="298"/>
      <c r="M4" s="298"/>
      <c r="N4" s="298"/>
      <c r="O4" s="298"/>
      <c r="P4" s="298"/>
      <c r="Q4" s="297" t="s">
        <v>95</v>
      </c>
      <c r="R4" s="297" t="s">
        <v>103</v>
      </c>
      <c r="S4" s="296" t="s">
        <v>59</v>
      </c>
      <c r="T4" s="397"/>
      <c r="U4" s="398"/>
    </row>
    <row r="5" spans="1:21" s="121" customFormat="1" ht="15.75" customHeight="1">
      <c r="A5" s="300"/>
      <c r="B5" s="300"/>
      <c r="C5" s="307"/>
      <c r="D5" s="298"/>
      <c r="E5" s="298"/>
      <c r="F5" s="298"/>
      <c r="G5" s="297"/>
      <c r="H5" s="297"/>
      <c r="I5" s="297"/>
      <c r="J5" s="297"/>
      <c r="K5" s="297" t="s">
        <v>65</v>
      </c>
      <c r="L5" s="298" t="s">
        <v>4</v>
      </c>
      <c r="M5" s="298"/>
      <c r="N5" s="297" t="s">
        <v>40</v>
      </c>
      <c r="O5" s="297" t="s">
        <v>102</v>
      </c>
      <c r="P5" s="297" t="s">
        <v>41</v>
      </c>
      <c r="Q5" s="297"/>
      <c r="R5" s="297"/>
      <c r="S5" s="296"/>
      <c r="T5" s="397"/>
      <c r="U5" s="398"/>
    </row>
    <row r="6" spans="1:21" s="121" customFormat="1" ht="15.75" customHeight="1">
      <c r="A6" s="300"/>
      <c r="B6" s="300"/>
      <c r="C6" s="307"/>
      <c r="D6" s="298"/>
      <c r="E6" s="298"/>
      <c r="F6" s="298"/>
      <c r="G6" s="297"/>
      <c r="H6" s="297"/>
      <c r="I6" s="297"/>
      <c r="J6" s="297"/>
      <c r="K6" s="297"/>
      <c r="L6" s="298"/>
      <c r="M6" s="298"/>
      <c r="N6" s="297"/>
      <c r="O6" s="297"/>
      <c r="P6" s="297"/>
      <c r="Q6" s="297"/>
      <c r="R6" s="297"/>
      <c r="S6" s="296"/>
      <c r="T6" s="397"/>
      <c r="U6" s="398"/>
    </row>
    <row r="7" spans="1:21" s="121" customFormat="1" ht="44.25" customHeight="1">
      <c r="A7" s="301"/>
      <c r="B7" s="301"/>
      <c r="C7" s="307"/>
      <c r="D7" s="298"/>
      <c r="E7" s="298"/>
      <c r="F7" s="298"/>
      <c r="G7" s="297"/>
      <c r="H7" s="297"/>
      <c r="I7" s="297"/>
      <c r="J7" s="297"/>
      <c r="K7" s="297"/>
      <c r="L7" s="104" t="s">
        <v>38</v>
      </c>
      <c r="M7" s="104" t="s">
        <v>94</v>
      </c>
      <c r="N7" s="297"/>
      <c r="O7" s="297"/>
      <c r="P7" s="297"/>
      <c r="Q7" s="297"/>
      <c r="R7" s="297"/>
      <c r="S7" s="296"/>
      <c r="T7" s="399"/>
      <c r="U7" s="398"/>
    </row>
    <row r="8" spans="1:21" ht="14.25" customHeight="1">
      <c r="A8" s="294" t="s">
        <v>3</v>
      </c>
      <c r="B8" s="295"/>
      <c r="C8" s="216" t="s">
        <v>13</v>
      </c>
      <c r="D8" s="123" t="s">
        <v>14</v>
      </c>
      <c r="E8" s="123" t="s">
        <v>19</v>
      </c>
      <c r="F8" s="123" t="s">
        <v>21</v>
      </c>
      <c r="G8" s="123" t="s">
        <v>22</v>
      </c>
      <c r="H8" s="123" t="s">
        <v>23</v>
      </c>
      <c r="I8" s="123" t="s">
        <v>24</v>
      </c>
      <c r="J8" s="123" t="s">
        <v>25</v>
      </c>
      <c r="K8" s="123" t="s">
        <v>26</v>
      </c>
      <c r="L8" s="123" t="s">
        <v>28</v>
      </c>
      <c r="M8" s="123" t="s">
        <v>29</v>
      </c>
      <c r="N8" s="123" t="s">
        <v>71</v>
      </c>
      <c r="O8" s="123" t="s">
        <v>68</v>
      </c>
      <c r="P8" s="123" t="s">
        <v>72</v>
      </c>
      <c r="Q8" s="123" t="s">
        <v>73</v>
      </c>
      <c r="R8" s="123" t="s">
        <v>74</v>
      </c>
      <c r="S8" s="123" t="s">
        <v>76</v>
      </c>
      <c r="T8" s="123" t="s">
        <v>88</v>
      </c>
      <c r="U8" s="123" t="s">
        <v>90</v>
      </c>
    </row>
    <row r="9" spans="1:21" s="79" customFormat="1" ht="16.5" customHeight="1">
      <c r="A9" s="298" t="s">
        <v>10</v>
      </c>
      <c r="B9" s="298"/>
      <c r="C9" s="135">
        <f>C10+C23</f>
        <v>8649</v>
      </c>
      <c r="D9" s="135">
        <f>E9+F9</f>
        <v>18717</v>
      </c>
      <c r="E9" s="135">
        <f>E10+E23</f>
        <v>7108</v>
      </c>
      <c r="F9" s="135">
        <f>F10+F23</f>
        <v>11609</v>
      </c>
      <c r="G9" s="135">
        <f>G10+G23</f>
        <v>123</v>
      </c>
      <c r="H9" s="135">
        <f>H10+H23</f>
        <v>0</v>
      </c>
      <c r="I9" s="135">
        <f>J9+Q9+R9+S9</f>
        <v>18594</v>
      </c>
      <c r="J9" s="135">
        <f>SUM(K9,N9:P9)</f>
        <v>13994</v>
      </c>
      <c r="K9" s="135">
        <f>L9+M9</f>
        <v>9135</v>
      </c>
      <c r="L9" s="135">
        <f aca="true" t="shared" si="0" ref="L9:S9">L10+L23</f>
        <v>8883</v>
      </c>
      <c r="M9" s="135">
        <f t="shared" si="0"/>
        <v>252</v>
      </c>
      <c r="N9" s="135">
        <f t="shared" si="0"/>
        <v>4842</v>
      </c>
      <c r="O9" s="135">
        <f t="shared" si="0"/>
        <v>17</v>
      </c>
      <c r="P9" s="135">
        <f t="shared" si="0"/>
        <v>0</v>
      </c>
      <c r="Q9" s="135">
        <f t="shared" si="0"/>
        <v>4469</v>
      </c>
      <c r="R9" s="135">
        <f t="shared" si="0"/>
        <v>118</v>
      </c>
      <c r="S9" s="135">
        <f t="shared" si="0"/>
        <v>13</v>
      </c>
      <c r="T9" s="135">
        <f>SUM(N9:S9)</f>
        <v>9459</v>
      </c>
      <c r="U9" s="400">
        <f>IF(J9&lt;&gt;0,K9/J9,"")</f>
        <v>0.6527797627554667</v>
      </c>
    </row>
    <row r="10" spans="1:21" s="79" customFormat="1" ht="13.5" customHeight="1">
      <c r="A10" s="401" t="s">
        <v>3</v>
      </c>
      <c r="B10" s="402" t="s">
        <v>173</v>
      </c>
      <c r="C10" s="135">
        <f>SUM(C11:C22)</f>
        <v>179</v>
      </c>
      <c r="D10" s="135">
        <f aca="true" t="shared" si="1" ref="D10:D31">E10+F10</f>
        <v>358</v>
      </c>
      <c r="E10" s="135">
        <f>SUM(E11:E22)</f>
        <v>82</v>
      </c>
      <c r="F10" s="135">
        <f>SUM(F11:F22)</f>
        <v>276</v>
      </c>
      <c r="G10" s="135">
        <f>SUM(G11:G22)</f>
        <v>10</v>
      </c>
      <c r="H10" s="135">
        <f>SUM(H11:H22)</f>
        <v>0</v>
      </c>
      <c r="I10" s="135">
        <f>J10+Q10+R10+S10</f>
        <v>348</v>
      </c>
      <c r="J10" s="135">
        <f>SUM(K10,N10:P10)</f>
        <v>298</v>
      </c>
      <c r="K10" s="135">
        <f>L10+M10</f>
        <v>203</v>
      </c>
      <c r="L10" s="135">
        <f>SUM(L11:L22)</f>
        <v>200</v>
      </c>
      <c r="M10" s="135">
        <f aca="true" t="shared" si="2" ref="M10:S10">SUM(M11:M22)</f>
        <v>3</v>
      </c>
      <c r="N10" s="135">
        <f t="shared" si="2"/>
        <v>95</v>
      </c>
      <c r="O10" s="135">
        <f t="shared" si="2"/>
        <v>0</v>
      </c>
      <c r="P10" s="135">
        <f t="shared" si="2"/>
        <v>0</v>
      </c>
      <c r="Q10" s="135">
        <f t="shared" si="2"/>
        <v>45</v>
      </c>
      <c r="R10" s="135">
        <f t="shared" si="2"/>
        <v>5</v>
      </c>
      <c r="S10" s="135">
        <f t="shared" si="2"/>
        <v>0</v>
      </c>
      <c r="T10" s="135">
        <f>SUM(N10:S10)</f>
        <v>145</v>
      </c>
      <c r="U10" s="400">
        <f>IF(J10&lt;&gt;0,K10/J10,"")</f>
        <v>0.6812080536912751</v>
      </c>
    </row>
    <row r="11" spans="1:21" s="79" customFormat="1" ht="13.5" customHeight="1">
      <c r="A11" s="105" t="s">
        <v>13</v>
      </c>
      <c r="B11" s="106" t="s">
        <v>313</v>
      </c>
      <c r="C11" s="107">
        <v>11</v>
      </c>
      <c r="D11" s="135">
        <f t="shared" si="1"/>
        <v>24</v>
      </c>
      <c r="E11" s="141">
        <v>0</v>
      </c>
      <c r="F11" s="107">
        <v>24</v>
      </c>
      <c r="G11" s="107">
        <v>0</v>
      </c>
      <c r="H11" s="107">
        <v>0</v>
      </c>
      <c r="I11" s="135">
        <f>J11+Q11+R11+S11</f>
        <v>24</v>
      </c>
      <c r="J11" s="135">
        <f>SUM(K11,N11:P11)</f>
        <v>22</v>
      </c>
      <c r="K11" s="135">
        <f>L11+M11</f>
        <v>21</v>
      </c>
      <c r="L11" s="107">
        <v>21</v>
      </c>
      <c r="M11" s="107">
        <v>0</v>
      </c>
      <c r="N11" s="107">
        <v>1</v>
      </c>
      <c r="O11" s="107">
        <v>0</v>
      </c>
      <c r="P11" s="107">
        <v>0</v>
      </c>
      <c r="Q11" s="107">
        <v>2</v>
      </c>
      <c r="R11" s="107">
        <v>0</v>
      </c>
      <c r="S11" s="107">
        <v>0</v>
      </c>
      <c r="T11" s="135">
        <f aca="true" t="shared" si="3" ref="T11:T22">SUM(N11:S11)</f>
        <v>3</v>
      </c>
      <c r="U11" s="400">
        <f aca="true" t="shared" si="4" ref="U11:U22">IF(J11&lt;&gt;0,K11/J11,"")</f>
        <v>0.9545454545454546</v>
      </c>
    </row>
    <row r="12" spans="1:21" s="79" customFormat="1" ht="13.5" customHeight="1">
      <c r="A12" s="105" t="s">
        <v>14</v>
      </c>
      <c r="B12" s="106" t="s">
        <v>228</v>
      </c>
      <c r="C12" s="107">
        <v>52.5</v>
      </c>
      <c r="D12" s="135">
        <f t="shared" si="1"/>
        <v>94</v>
      </c>
      <c r="E12" s="141">
        <v>21</v>
      </c>
      <c r="F12" s="107">
        <v>73</v>
      </c>
      <c r="G12" s="107">
        <v>7</v>
      </c>
      <c r="H12" s="107">
        <v>0</v>
      </c>
      <c r="I12" s="135">
        <f aca="true" t="shared" si="5" ref="I12:I21">J12+Q12+R12+S12</f>
        <v>87</v>
      </c>
      <c r="J12" s="135">
        <f aca="true" t="shared" si="6" ref="J12:J21">SUM(K12,N12:P12)</f>
        <v>74</v>
      </c>
      <c r="K12" s="135">
        <f aca="true" t="shared" si="7" ref="K12:K21">L12+M12</f>
        <v>59</v>
      </c>
      <c r="L12" s="213">
        <v>58</v>
      </c>
      <c r="M12" s="213">
        <v>1</v>
      </c>
      <c r="N12" s="213">
        <v>15</v>
      </c>
      <c r="O12" s="213">
        <v>0</v>
      </c>
      <c r="P12" s="213">
        <v>0</v>
      </c>
      <c r="Q12" s="213">
        <v>13</v>
      </c>
      <c r="R12" s="213">
        <v>0</v>
      </c>
      <c r="S12" s="213">
        <v>0</v>
      </c>
      <c r="T12" s="135">
        <f t="shared" si="3"/>
        <v>28</v>
      </c>
      <c r="U12" s="400">
        <f t="shared" si="4"/>
        <v>0.7972972972972973</v>
      </c>
    </row>
    <row r="13" spans="1:21" s="79" customFormat="1" ht="13.5" customHeight="1">
      <c r="A13" s="105" t="s">
        <v>314</v>
      </c>
      <c r="B13" s="106" t="s">
        <v>224</v>
      </c>
      <c r="C13" s="107">
        <v>62.000000000000014</v>
      </c>
      <c r="D13" s="135">
        <f t="shared" si="1"/>
        <v>132</v>
      </c>
      <c r="E13" s="141">
        <v>34</v>
      </c>
      <c r="F13" s="107">
        <v>98</v>
      </c>
      <c r="G13" s="107">
        <v>0</v>
      </c>
      <c r="H13" s="107">
        <v>0</v>
      </c>
      <c r="I13" s="135">
        <f t="shared" si="5"/>
        <v>132</v>
      </c>
      <c r="J13" s="135">
        <f t="shared" si="6"/>
        <v>110</v>
      </c>
      <c r="K13" s="135">
        <f t="shared" si="7"/>
        <v>61</v>
      </c>
      <c r="L13" s="213">
        <v>60</v>
      </c>
      <c r="M13" s="213">
        <v>1</v>
      </c>
      <c r="N13" s="213">
        <v>49</v>
      </c>
      <c r="O13" s="213">
        <v>0</v>
      </c>
      <c r="P13" s="213">
        <v>0</v>
      </c>
      <c r="Q13" s="213">
        <v>19</v>
      </c>
      <c r="R13" s="213">
        <v>3</v>
      </c>
      <c r="S13" s="213">
        <v>0</v>
      </c>
      <c r="T13" s="135">
        <f t="shared" si="3"/>
        <v>71</v>
      </c>
      <c r="U13" s="400">
        <f t="shared" si="4"/>
        <v>0.5545454545454546</v>
      </c>
    </row>
    <row r="14" spans="1:21" s="79" customFormat="1" ht="13.5" customHeight="1">
      <c r="A14" s="105" t="s">
        <v>21</v>
      </c>
      <c r="B14" s="106" t="s">
        <v>229</v>
      </c>
      <c r="C14" s="107">
        <v>33.5</v>
      </c>
      <c r="D14" s="135">
        <f t="shared" si="1"/>
        <v>57</v>
      </c>
      <c r="E14" s="141">
        <v>14</v>
      </c>
      <c r="F14" s="107">
        <v>43</v>
      </c>
      <c r="G14" s="107">
        <v>3</v>
      </c>
      <c r="H14" s="107">
        <v>0</v>
      </c>
      <c r="I14" s="135">
        <f t="shared" si="5"/>
        <v>54</v>
      </c>
      <c r="J14" s="135">
        <f t="shared" si="6"/>
        <v>51</v>
      </c>
      <c r="K14" s="135">
        <f t="shared" si="7"/>
        <v>33</v>
      </c>
      <c r="L14" s="213">
        <v>33</v>
      </c>
      <c r="M14" s="213">
        <v>0</v>
      </c>
      <c r="N14" s="213">
        <v>18</v>
      </c>
      <c r="O14" s="213">
        <v>0</v>
      </c>
      <c r="P14" s="213">
        <v>0</v>
      </c>
      <c r="Q14" s="213">
        <v>3</v>
      </c>
      <c r="R14" s="213">
        <v>0</v>
      </c>
      <c r="S14" s="213">
        <v>0</v>
      </c>
      <c r="T14" s="135">
        <f t="shared" si="3"/>
        <v>21</v>
      </c>
      <c r="U14" s="400">
        <f t="shared" si="4"/>
        <v>0.6470588235294118</v>
      </c>
    </row>
    <row r="15" spans="1:21" s="79" customFormat="1" ht="13.5" customHeight="1">
      <c r="A15" s="105" t="s">
        <v>22</v>
      </c>
      <c r="B15" s="106" t="s">
        <v>220</v>
      </c>
      <c r="C15" s="107">
        <v>1</v>
      </c>
      <c r="D15" s="135">
        <f t="shared" si="1"/>
        <v>1</v>
      </c>
      <c r="E15" s="141">
        <v>0</v>
      </c>
      <c r="F15" s="107">
        <v>1</v>
      </c>
      <c r="G15" s="107">
        <v>0</v>
      </c>
      <c r="H15" s="107">
        <v>0</v>
      </c>
      <c r="I15" s="135">
        <f t="shared" si="5"/>
        <v>1</v>
      </c>
      <c r="J15" s="135">
        <f t="shared" si="6"/>
        <v>1</v>
      </c>
      <c r="K15" s="135">
        <f t="shared" si="7"/>
        <v>1</v>
      </c>
      <c r="L15" s="213">
        <v>1</v>
      </c>
      <c r="M15" s="213">
        <v>0</v>
      </c>
      <c r="N15" s="213">
        <v>0</v>
      </c>
      <c r="O15" s="213">
        <v>0</v>
      </c>
      <c r="P15" s="213">
        <v>0</v>
      </c>
      <c r="Q15" s="213">
        <v>0</v>
      </c>
      <c r="R15" s="213">
        <v>0</v>
      </c>
      <c r="S15" s="213">
        <v>0</v>
      </c>
      <c r="T15" s="135">
        <f t="shared" si="3"/>
        <v>0</v>
      </c>
      <c r="U15" s="400">
        <f t="shared" si="4"/>
        <v>1</v>
      </c>
    </row>
    <row r="16" spans="1:21" s="79" customFormat="1" ht="13.5" customHeight="1">
      <c r="A16" s="105" t="s">
        <v>23</v>
      </c>
      <c r="B16" s="106" t="s">
        <v>226</v>
      </c>
      <c r="C16" s="107">
        <v>13.999999999999998</v>
      </c>
      <c r="D16" s="135">
        <f t="shared" si="1"/>
        <v>33</v>
      </c>
      <c r="E16" s="141">
        <v>2</v>
      </c>
      <c r="F16" s="107">
        <v>31</v>
      </c>
      <c r="G16" s="107">
        <v>0</v>
      </c>
      <c r="H16" s="107">
        <v>0</v>
      </c>
      <c r="I16" s="135">
        <f t="shared" si="5"/>
        <v>33</v>
      </c>
      <c r="J16" s="135">
        <f t="shared" si="6"/>
        <v>33</v>
      </c>
      <c r="K16" s="135">
        <f t="shared" si="7"/>
        <v>21</v>
      </c>
      <c r="L16" s="155">
        <v>21</v>
      </c>
      <c r="M16" s="155">
        <v>0</v>
      </c>
      <c r="N16" s="155">
        <v>12</v>
      </c>
      <c r="O16" s="155">
        <v>0</v>
      </c>
      <c r="P16" s="155">
        <v>0</v>
      </c>
      <c r="Q16" s="155">
        <v>0</v>
      </c>
      <c r="R16" s="155">
        <v>0</v>
      </c>
      <c r="S16" s="155">
        <v>0</v>
      </c>
      <c r="T16" s="135">
        <f t="shared" si="3"/>
        <v>12</v>
      </c>
      <c r="U16" s="400">
        <f t="shared" si="4"/>
        <v>0.6363636363636364</v>
      </c>
    </row>
    <row r="17" spans="1:21" s="79" customFormat="1" ht="13.5" customHeight="1">
      <c r="A17" s="105" t="s">
        <v>24</v>
      </c>
      <c r="B17" s="106" t="s">
        <v>225</v>
      </c>
      <c r="C17" s="107">
        <v>1</v>
      </c>
      <c r="D17" s="135">
        <f t="shared" si="1"/>
        <v>7</v>
      </c>
      <c r="E17" s="141">
        <v>6</v>
      </c>
      <c r="F17" s="107">
        <v>1</v>
      </c>
      <c r="G17" s="107">
        <v>0</v>
      </c>
      <c r="H17" s="107">
        <v>0</v>
      </c>
      <c r="I17" s="135">
        <f t="shared" si="5"/>
        <v>7</v>
      </c>
      <c r="J17" s="135">
        <f t="shared" si="6"/>
        <v>2</v>
      </c>
      <c r="K17" s="135">
        <f t="shared" si="7"/>
        <v>2</v>
      </c>
      <c r="L17" s="155">
        <v>1</v>
      </c>
      <c r="M17" s="155">
        <v>1</v>
      </c>
      <c r="N17" s="155">
        <v>0</v>
      </c>
      <c r="O17" s="155">
        <v>0</v>
      </c>
      <c r="P17" s="155">
        <v>0</v>
      </c>
      <c r="Q17" s="155">
        <v>5</v>
      </c>
      <c r="R17" s="155">
        <v>0</v>
      </c>
      <c r="S17" s="155">
        <v>0</v>
      </c>
      <c r="T17" s="135">
        <f t="shared" si="3"/>
        <v>5</v>
      </c>
      <c r="U17" s="400">
        <f t="shared" si="4"/>
        <v>1</v>
      </c>
    </row>
    <row r="18" spans="1:21" s="79" customFormat="1" ht="13.5" customHeight="1">
      <c r="A18" s="105" t="s">
        <v>25</v>
      </c>
      <c r="B18" s="106" t="s">
        <v>223</v>
      </c>
      <c r="C18" s="107">
        <v>1</v>
      </c>
      <c r="D18" s="135">
        <f>E18+F18</f>
        <v>6</v>
      </c>
      <c r="E18" s="141">
        <v>5</v>
      </c>
      <c r="F18" s="107">
        <v>1</v>
      </c>
      <c r="G18" s="107">
        <v>0</v>
      </c>
      <c r="H18" s="107">
        <v>0</v>
      </c>
      <c r="I18" s="135">
        <f>J18+Q18+R18+S18</f>
        <v>6</v>
      </c>
      <c r="J18" s="135">
        <f>SUM(K18,N18:P18)</f>
        <v>1</v>
      </c>
      <c r="K18" s="135">
        <f>L18+M18</f>
        <v>1</v>
      </c>
      <c r="L18" s="155">
        <v>1</v>
      </c>
      <c r="M18" s="155">
        <v>0</v>
      </c>
      <c r="N18" s="155">
        <v>0</v>
      </c>
      <c r="O18" s="155">
        <v>0</v>
      </c>
      <c r="P18" s="155">
        <v>0</v>
      </c>
      <c r="Q18" s="155">
        <v>3</v>
      </c>
      <c r="R18" s="155">
        <v>2</v>
      </c>
      <c r="S18" s="155">
        <v>0</v>
      </c>
      <c r="T18" s="135">
        <f>SUM(N18:S18)</f>
        <v>5</v>
      </c>
      <c r="U18" s="400">
        <f>IF(J18&lt;&gt;0,K18/J18,"")</f>
        <v>1</v>
      </c>
    </row>
    <row r="19" spans="1:21" s="79" customFormat="1" ht="13.5" customHeight="1">
      <c r="A19" s="105" t="s">
        <v>26</v>
      </c>
      <c r="B19" s="106" t="s">
        <v>230</v>
      </c>
      <c r="C19" s="107">
        <v>1</v>
      </c>
      <c r="D19" s="135">
        <f t="shared" si="1"/>
        <v>1</v>
      </c>
      <c r="E19" s="141">
        <v>0</v>
      </c>
      <c r="F19" s="107">
        <v>1</v>
      </c>
      <c r="G19" s="107">
        <v>0</v>
      </c>
      <c r="H19" s="107">
        <v>0</v>
      </c>
      <c r="I19" s="135">
        <f t="shared" si="5"/>
        <v>1</v>
      </c>
      <c r="J19" s="135">
        <f t="shared" si="6"/>
        <v>1</v>
      </c>
      <c r="K19" s="135">
        <f t="shared" si="7"/>
        <v>1</v>
      </c>
      <c r="L19" s="155">
        <v>1</v>
      </c>
      <c r="M19" s="155">
        <v>0</v>
      </c>
      <c r="N19" s="155">
        <v>0</v>
      </c>
      <c r="O19" s="155">
        <v>0</v>
      </c>
      <c r="P19" s="155">
        <v>0</v>
      </c>
      <c r="Q19" s="155">
        <v>0</v>
      </c>
      <c r="R19" s="155">
        <v>0</v>
      </c>
      <c r="S19" s="155">
        <v>0</v>
      </c>
      <c r="T19" s="135">
        <f t="shared" si="3"/>
        <v>0</v>
      </c>
      <c r="U19" s="400">
        <f t="shared" si="4"/>
        <v>1</v>
      </c>
    </row>
    <row r="20" spans="1:21" s="79" customFormat="1" ht="13.5" customHeight="1">
      <c r="A20" s="105" t="s">
        <v>28</v>
      </c>
      <c r="B20" s="106" t="s">
        <v>222</v>
      </c>
      <c r="C20" s="107">
        <v>1</v>
      </c>
      <c r="D20" s="135">
        <f t="shared" si="1"/>
        <v>1</v>
      </c>
      <c r="E20" s="141">
        <v>0</v>
      </c>
      <c r="F20" s="107">
        <v>1</v>
      </c>
      <c r="G20" s="107">
        <v>0</v>
      </c>
      <c r="H20" s="107">
        <v>0</v>
      </c>
      <c r="I20" s="135">
        <f t="shared" si="5"/>
        <v>1</v>
      </c>
      <c r="J20" s="135">
        <f t="shared" si="6"/>
        <v>1</v>
      </c>
      <c r="K20" s="135">
        <f t="shared" si="7"/>
        <v>1</v>
      </c>
      <c r="L20" s="155">
        <v>1</v>
      </c>
      <c r="M20" s="155">
        <v>0</v>
      </c>
      <c r="N20" s="155">
        <v>0</v>
      </c>
      <c r="O20" s="155">
        <v>0</v>
      </c>
      <c r="P20" s="155">
        <v>0</v>
      </c>
      <c r="Q20" s="155">
        <v>0</v>
      </c>
      <c r="R20" s="155">
        <v>0</v>
      </c>
      <c r="S20" s="155">
        <v>0</v>
      </c>
      <c r="T20" s="135">
        <f t="shared" si="3"/>
        <v>0</v>
      </c>
      <c r="U20" s="400">
        <f t="shared" si="4"/>
        <v>1</v>
      </c>
    </row>
    <row r="21" spans="1:21" s="79" customFormat="1" ht="13.5" customHeight="1">
      <c r="A21" s="105" t="s">
        <v>29</v>
      </c>
      <c r="B21" s="106" t="s">
        <v>227</v>
      </c>
      <c r="C21" s="107">
        <v>1</v>
      </c>
      <c r="D21" s="135">
        <f t="shared" si="1"/>
        <v>2</v>
      </c>
      <c r="E21" s="107">
        <v>0</v>
      </c>
      <c r="F21" s="107">
        <v>2</v>
      </c>
      <c r="G21" s="107">
        <v>0</v>
      </c>
      <c r="H21" s="107">
        <v>0</v>
      </c>
      <c r="I21" s="135">
        <f t="shared" si="5"/>
        <v>2</v>
      </c>
      <c r="J21" s="135">
        <f t="shared" si="6"/>
        <v>2</v>
      </c>
      <c r="K21" s="135">
        <f t="shared" si="7"/>
        <v>2</v>
      </c>
      <c r="L21" s="155">
        <v>2</v>
      </c>
      <c r="M21" s="155">
        <v>0</v>
      </c>
      <c r="N21" s="155">
        <v>0</v>
      </c>
      <c r="O21" s="155">
        <v>0</v>
      </c>
      <c r="P21" s="155">
        <v>0</v>
      </c>
      <c r="Q21" s="155">
        <v>0</v>
      </c>
      <c r="R21" s="155">
        <v>0</v>
      </c>
      <c r="S21" s="155">
        <v>0</v>
      </c>
      <c r="T21" s="135">
        <f t="shared" si="3"/>
        <v>0</v>
      </c>
      <c r="U21" s="400">
        <f t="shared" si="4"/>
        <v>1</v>
      </c>
    </row>
    <row r="22" spans="1:21" s="79" customFormat="1" ht="13.5" customHeight="1">
      <c r="A22" s="105" t="s">
        <v>9</v>
      </c>
      <c r="B22" s="106" t="s">
        <v>11</v>
      </c>
      <c r="C22" s="107"/>
      <c r="D22" s="135">
        <f t="shared" si="1"/>
        <v>0</v>
      </c>
      <c r="E22" s="107"/>
      <c r="F22" s="107"/>
      <c r="G22" s="107"/>
      <c r="H22" s="107"/>
      <c r="I22" s="135">
        <f>J22+Q22+R22+S22</f>
        <v>0</v>
      </c>
      <c r="J22" s="135">
        <f>SUM(K22,N22:P22)</f>
        <v>0</v>
      </c>
      <c r="K22" s="135">
        <f>L22+M22</f>
        <v>0</v>
      </c>
      <c r="L22" s="107"/>
      <c r="M22" s="107"/>
      <c r="N22" s="107"/>
      <c r="O22" s="107"/>
      <c r="P22" s="108"/>
      <c r="Q22" s="108"/>
      <c r="R22" s="108"/>
      <c r="S22" s="108"/>
      <c r="T22" s="135">
        <f t="shared" si="3"/>
        <v>0</v>
      </c>
      <c r="U22" s="400">
        <f t="shared" si="4"/>
      </c>
    </row>
    <row r="23" spans="1:21" s="79" customFormat="1" ht="15.75">
      <c r="A23" s="133" t="s">
        <v>196</v>
      </c>
      <c r="B23" s="134" t="s">
        <v>197</v>
      </c>
      <c r="C23" s="135">
        <f aca="true" t="shared" si="8" ref="C23:S23">C24+C30+C34+C40+C47+C55+C65+C76+C84+C91+C100+C108</f>
        <v>8470</v>
      </c>
      <c r="D23" s="135">
        <f t="shared" si="8"/>
        <v>18359</v>
      </c>
      <c r="E23" s="135">
        <f t="shared" si="8"/>
        <v>7026</v>
      </c>
      <c r="F23" s="135">
        <f t="shared" si="8"/>
        <v>11333</v>
      </c>
      <c r="G23" s="135">
        <f t="shared" si="8"/>
        <v>113</v>
      </c>
      <c r="H23" s="135">
        <f t="shared" si="8"/>
        <v>0</v>
      </c>
      <c r="I23" s="135">
        <f t="shared" si="8"/>
        <v>18246</v>
      </c>
      <c r="J23" s="135">
        <f t="shared" si="8"/>
        <v>13696</v>
      </c>
      <c r="K23" s="135">
        <f t="shared" si="8"/>
        <v>8932</v>
      </c>
      <c r="L23" s="135">
        <f t="shared" si="8"/>
        <v>8683</v>
      </c>
      <c r="M23" s="135">
        <f t="shared" si="8"/>
        <v>249</v>
      </c>
      <c r="N23" s="135">
        <f t="shared" si="8"/>
        <v>4747</v>
      </c>
      <c r="O23" s="135">
        <f t="shared" si="8"/>
        <v>17</v>
      </c>
      <c r="P23" s="135">
        <f t="shared" si="8"/>
        <v>0</v>
      </c>
      <c r="Q23" s="135">
        <f t="shared" si="8"/>
        <v>4424</v>
      </c>
      <c r="R23" s="135">
        <f t="shared" si="8"/>
        <v>113</v>
      </c>
      <c r="S23" s="135">
        <f t="shared" si="8"/>
        <v>13</v>
      </c>
      <c r="T23" s="135">
        <f aca="true" t="shared" si="9" ref="T23:T32">SUM(N23:S23)</f>
        <v>9314</v>
      </c>
      <c r="U23" s="400">
        <f aca="true" t="shared" si="10" ref="U23:U32">IF(J23&lt;&gt;0,K23/J23,"")</f>
        <v>0.6521612149532711</v>
      </c>
    </row>
    <row r="24" spans="1:21" s="79" customFormat="1" ht="17.25" customHeight="1">
      <c r="A24" s="133" t="s">
        <v>0</v>
      </c>
      <c r="B24" s="134" t="s">
        <v>198</v>
      </c>
      <c r="C24" s="135">
        <f>SUM(C25:C29)</f>
        <v>592</v>
      </c>
      <c r="D24" s="135">
        <f t="shared" si="1"/>
        <v>942</v>
      </c>
      <c r="E24" s="135">
        <f>SUM(E25:E29)</f>
        <v>252</v>
      </c>
      <c r="F24" s="135">
        <f>SUM(F25:F29)</f>
        <v>690</v>
      </c>
      <c r="G24" s="135">
        <f>SUM(G25:G29)</f>
        <v>6</v>
      </c>
      <c r="H24" s="135">
        <f>SUM(H25:H29)</f>
        <v>0</v>
      </c>
      <c r="I24" s="135">
        <f aca="true" t="shared" si="11" ref="I24:I32">J24+Q24+R24+S24</f>
        <v>936</v>
      </c>
      <c r="J24" s="135">
        <f aca="true" t="shared" si="12" ref="J24:J32">SUM(K24,N24:P24)</f>
        <v>834</v>
      </c>
      <c r="K24" s="135">
        <f aca="true" t="shared" si="13" ref="K24:K32">L24+M24</f>
        <v>594</v>
      </c>
      <c r="L24" s="135">
        <f aca="true" t="shared" si="14" ref="L24:S24">SUM(L25:L29)</f>
        <v>587</v>
      </c>
      <c r="M24" s="135">
        <f t="shared" si="14"/>
        <v>7</v>
      </c>
      <c r="N24" s="135">
        <f t="shared" si="14"/>
        <v>236</v>
      </c>
      <c r="O24" s="135">
        <f t="shared" si="14"/>
        <v>4</v>
      </c>
      <c r="P24" s="135">
        <f t="shared" si="14"/>
        <v>0</v>
      </c>
      <c r="Q24" s="135">
        <f t="shared" si="14"/>
        <v>100</v>
      </c>
      <c r="R24" s="135">
        <f t="shared" si="14"/>
        <v>2</v>
      </c>
      <c r="S24" s="135">
        <f t="shared" si="14"/>
        <v>0</v>
      </c>
      <c r="T24" s="135">
        <f t="shared" si="9"/>
        <v>342</v>
      </c>
      <c r="U24" s="400">
        <f t="shared" si="10"/>
        <v>0.7122302158273381</v>
      </c>
    </row>
    <row r="25" spans="1:21" s="79" customFormat="1" ht="13.5" customHeight="1">
      <c r="A25" s="105" t="s">
        <v>13</v>
      </c>
      <c r="B25" s="106" t="s">
        <v>243</v>
      </c>
      <c r="C25" s="107">
        <v>98</v>
      </c>
      <c r="D25" s="135">
        <f t="shared" si="1"/>
        <v>105</v>
      </c>
      <c r="E25" s="107">
        <v>2</v>
      </c>
      <c r="F25" s="107">
        <v>103</v>
      </c>
      <c r="G25" s="107"/>
      <c r="H25" s="107"/>
      <c r="I25" s="135">
        <f t="shared" si="11"/>
        <v>105</v>
      </c>
      <c r="J25" s="135">
        <f t="shared" si="12"/>
        <v>104</v>
      </c>
      <c r="K25" s="135">
        <f t="shared" si="13"/>
        <v>99</v>
      </c>
      <c r="L25" s="107">
        <v>98</v>
      </c>
      <c r="M25" s="107">
        <v>1</v>
      </c>
      <c r="N25" s="107">
        <v>5</v>
      </c>
      <c r="O25" s="107"/>
      <c r="P25" s="108"/>
      <c r="Q25" s="108"/>
      <c r="R25" s="108">
        <v>1</v>
      </c>
      <c r="S25" s="108"/>
      <c r="T25" s="135">
        <f t="shared" si="9"/>
        <v>6</v>
      </c>
      <c r="U25" s="400">
        <f t="shared" si="10"/>
        <v>0.9519230769230769</v>
      </c>
    </row>
    <row r="26" spans="1:21" s="79" customFormat="1" ht="13.5" customHeight="1">
      <c r="A26" s="105">
        <v>2</v>
      </c>
      <c r="B26" s="106" t="s">
        <v>303</v>
      </c>
      <c r="C26" s="107">
        <v>164</v>
      </c>
      <c r="D26" s="135">
        <f t="shared" si="1"/>
        <v>283</v>
      </c>
      <c r="E26" s="107">
        <v>86</v>
      </c>
      <c r="F26" s="107">
        <v>197</v>
      </c>
      <c r="G26" s="107">
        <v>3</v>
      </c>
      <c r="H26" s="107"/>
      <c r="I26" s="135">
        <f t="shared" si="11"/>
        <v>280</v>
      </c>
      <c r="J26" s="135">
        <f t="shared" si="12"/>
        <v>249</v>
      </c>
      <c r="K26" s="135">
        <f t="shared" si="13"/>
        <v>177</v>
      </c>
      <c r="L26" s="107">
        <v>176</v>
      </c>
      <c r="M26" s="107">
        <v>1</v>
      </c>
      <c r="N26" s="107">
        <v>68</v>
      </c>
      <c r="O26" s="107">
        <v>4</v>
      </c>
      <c r="P26" s="108"/>
      <c r="Q26" s="108">
        <v>31</v>
      </c>
      <c r="R26" s="108"/>
      <c r="S26" s="108"/>
      <c r="T26" s="135">
        <f t="shared" si="9"/>
        <v>103</v>
      </c>
      <c r="U26" s="400">
        <f t="shared" si="10"/>
        <v>0.7108433734939759</v>
      </c>
    </row>
    <row r="27" spans="1:21" s="79" customFormat="1" ht="13.5" customHeight="1">
      <c r="A27" s="105">
        <v>3</v>
      </c>
      <c r="B27" s="106" t="s">
        <v>244</v>
      </c>
      <c r="C27" s="107">
        <v>192</v>
      </c>
      <c r="D27" s="135">
        <f>E27+F27</f>
        <v>285</v>
      </c>
      <c r="E27" s="107">
        <v>72</v>
      </c>
      <c r="F27" s="107">
        <v>213</v>
      </c>
      <c r="G27" s="107">
        <v>2</v>
      </c>
      <c r="H27" s="107"/>
      <c r="I27" s="135">
        <f>J27+Q27+R27+S27</f>
        <v>283</v>
      </c>
      <c r="J27" s="135">
        <f>SUM(K27,N27:P27)</f>
        <v>244</v>
      </c>
      <c r="K27" s="135">
        <f>L27+M27</f>
        <v>179</v>
      </c>
      <c r="L27" s="107">
        <v>178</v>
      </c>
      <c r="M27" s="107">
        <v>1</v>
      </c>
      <c r="N27" s="107">
        <v>65</v>
      </c>
      <c r="O27" s="107"/>
      <c r="P27" s="108"/>
      <c r="Q27" s="108">
        <v>38</v>
      </c>
      <c r="R27" s="108">
        <v>1</v>
      </c>
      <c r="S27" s="108"/>
      <c r="T27" s="135">
        <f>SUM(N27:S27)</f>
        <v>104</v>
      </c>
      <c r="U27" s="400">
        <f>IF(J27&lt;&gt;0,K27/J27,"")</f>
        <v>0.7336065573770492</v>
      </c>
    </row>
    <row r="28" spans="1:21" s="79" customFormat="1" ht="13.5" customHeight="1">
      <c r="A28" s="105">
        <v>4</v>
      </c>
      <c r="B28" s="106" t="s">
        <v>305</v>
      </c>
      <c r="C28" s="107">
        <v>138</v>
      </c>
      <c r="D28" s="135">
        <f>E28+F28</f>
        <v>269</v>
      </c>
      <c r="E28" s="107">
        <v>92</v>
      </c>
      <c r="F28" s="107">
        <v>177</v>
      </c>
      <c r="G28" s="107">
        <v>1</v>
      </c>
      <c r="H28" s="107"/>
      <c r="I28" s="135">
        <f>J28+Q28+R28+S28</f>
        <v>268</v>
      </c>
      <c r="J28" s="135">
        <f>SUM(K28,N28:P28)</f>
        <v>237</v>
      </c>
      <c r="K28" s="135">
        <f>L28+M28</f>
        <v>139</v>
      </c>
      <c r="L28" s="107">
        <v>135</v>
      </c>
      <c r="M28" s="107">
        <v>4</v>
      </c>
      <c r="N28" s="107">
        <v>98</v>
      </c>
      <c r="O28" s="107"/>
      <c r="P28" s="108"/>
      <c r="Q28" s="108">
        <v>31</v>
      </c>
      <c r="R28" s="108"/>
      <c r="S28" s="108"/>
      <c r="T28" s="135">
        <f>SUM(N28:S28)</f>
        <v>129</v>
      </c>
      <c r="U28" s="400">
        <f>IF(J28&lt;&gt;0,K28/J28,"")</f>
        <v>0.5864978902953587</v>
      </c>
    </row>
    <row r="29" spans="1:21" s="79" customFormat="1" ht="13.5" customHeight="1">
      <c r="A29" s="105" t="s">
        <v>9</v>
      </c>
      <c r="B29" s="106" t="s">
        <v>11</v>
      </c>
      <c r="C29" s="107"/>
      <c r="D29" s="135">
        <f t="shared" si="1"/>
        <v>0</v>
      </c>
      <c r="E29" s="107"/>
      <c r="F29" s="107"/>
      <c r="G29" s="107"/>
      <c r="H29" s="107"/>
      <c r="I29" s="135">
        <f t="shared" si="11"/>
        <v>0</v>
      </c>
      <c r="J29" s="135">
        <f t="shared" si="12"/>
        <v>0</v>
      </c>
      <c r="K29" s="135">
        <f t="shared" si="13"/>
        <v>0</v>
      </c>
      <c r="L29" s="107"/>
      <c r="M29" s="107"/>
      <c r="N29" s="107"/>
      <c r="O29" s="107"/>
      <c r="P29" s="108"/>
      <c r="Q29" s="108"/>
      <c r="R29" s="108"/>
      <c r="S29" s="108"/>
      <c r="T29" s="135">
        <f t="shared" si="9"/>
        <v>0</v>
      </c>
      <c r="U29" s="400">
        <f t="shared" si="10"/>
      </c>
    </row>
    <row r="30" spans="1:21" s="79" customFormat="1" ht="13.5" customHeight="1">
      <c r="A30" s="133" t="s">
        <v>1</v>
      </c>
      <c r="B30" s="134" t="s">
        <v>310</v>
      </c>
      <c r="C30" s="135">
        <f>SUM(C31:C33)</f>
        <v>329</v>
      </c>
      <c r="D30" s="135">
        <f>E30+F30</f>
        <v>753</v>
      </c>
      <c r="E30" s="135">
        <f>SUM(E31:E33)</f>
        <v>274</v>
      </c>
      <c r="F30" s="135">
        <f>SUM(F31:F33)</f>
        <v>479</v>
      </c>
      <c r="G30" s="135">
        <f>SUM(G31:G33)</f>
        <v>3</v>
      </c>
      <c r="H30" s="135">
        <f>SUM(H31:H33)</f>
        <v>0</v>
      </c>
      <c r="I30" s="135">
        <f t="shared" si="11"/>
        <v>750</v>
      </c>
      <c r="J30" s="135">
        <f t="shared" si="12"/>
        <v>624</v>
      </c>
      <c r="K30" s="135">
        <f t="shared" si="13"/>
        <v>401</v>
      </c>
      <c r="L30" s="135">
        <f aca="true" t="shared" si="15" ref="L30:S30">SUM(L31:L33)</f>
        <v>389</v>
      </c>
      <c r="M30" s="135">
        <f t="shared" si="15"/>
        <v>12</v>
      </c>
      <c r="N30" s="135">
        <f t="shared" si="15"/>
        <v>223</v>
      </c>
      <c r="O30" s="135">
        <f t="shared" si="15"/>
        <v>0</v>
      </c>
      <c r="P30" s="135">
        <f t="shared" si="15"/>
        <v>0</v>
      </c>
      <c r="Q30" s="135">
        <f t="shared" si="15"/>
        <v>100</v>
      </c>
      <c r="R30" s="135">
        <f t="shared" si="15"/>
        <v>26</v>
      </c>
      <c r="S30" s="135">
        <f t="shared" si="15"/>
        <v>0</v>
      </c>
      <c r="T30" s="135">
        <f t="shared" si="9"/>
        <v>349</v>
      </c>
      <c r="U30" s="400">
        <f t="shared" si="10"/>
        <v>0.6426282051282052</v>
      </c>
    </row>
    <row r="31" spans="1:21" s="79" customFormat="1" ht="13.5" customHeight="1">
      <c r="A31" s="105" t="s">
        <v>13</v>
      </c>
      <c r="B31" s="106" t="s">
        <v>283</v>
      </c>
      <c r="C31" s="107">
        <v>116</v>
      </c>
      <c r="D31" s="135">
        <f t="shared" si="1"/>
        <v>135</v>
      </c>
      <c r="E31" s="107"/>
      <c r="F31" s="107">
        <v>135</v>
      </c>
      <c r="G31" s="107">
        <v>2</v>
      </c>
      <c r="H31" s="107"/>
      <c r="I31" s="135">
        <f t="shared" si="11"/>
        <v>133</v>
      </c>
      <c r="J31" s="135">
        <f t="shared" si="12"/>
        <v>133</v>
      </c>
      <c r="K31" s="135">
        <f t="shared" si="13"/>
        <v>133</v>
      </c>
      <c r="L31" s="107">
        <v>133</v>
      </c>
      <c r="M31" s="107"/>
      <c r="N31" s="107"/>
      <c r="O31" s="107"/>
      <c r="P31" s="108"/>
      <c r="Q31" s="108"/>
      <c r="R31" s="108"/>
      <c r="S31" s="108"/>
      <c r="T31" s="135">
        <f t="shared" si="9"/>
        <v>0</v>
      </c>
      <c r="U31" s="400">
        <f t="shared" si="10"/>
        <v>1</v>
      </c>
    </row>
    <row r="32" spans="1:21" s="79" customFormat="1" ht="13.5" customHeight="1">
      <c r="A32" s="105" t="s">
        <v>14</v>
      </c>
      <c r="B32" s="106" t="s">
        <v>245</v>
      </c>
      <c r="C32" s="107">
        <v>213</v>
      </c>
      <c r="D32" s="135">
        <f>E32+F32</f>
        <v>618</v>
      </c>
      <c r="E32" s="107">
        <v>274</v>
      </c>
      <c r="F32" s="107">
        <v>344</v>
      </c>
      <c r="G32" s="107">
        <v>1</v>
      </c>
      <c r="H32" s="107"/>
      <c r="I32" s="135">
        <f t="shared" si="11"/>
        <v>617</v>
      </c>
      <c r="J32" s="135">
        <f t="shared" si="12"/>
        <v>491</v>
      </c>
      <c r="K32" s="135">
        <f t="shared" si="13"/>
        <v>268</v>
      </c>
      <c r="L32" s="107">
        <v>256</v>
      </c>
      <c r="M32" s="107">
        <v>12</v>
      </c>
      <c r="N32" s="107">
        <v>223</v>
      </c>
      <c r="O32" s="107"/>
      <c r="P32" s="108"/>
      <c r="Q32" s="108">
        <v>100</v>
      </c>
      <c r="R32" s="108">
        <v>26</v>
      </c>
      <c r="S32" s="108"/>
      <c r="T32" s="135">
        <f t="shared" si="9"/>
        <v>349</v>
      </c>
      <c r="U32" s="400">
        <f t="shared" si="10"/>
        <v>0.5458248472505092</v>
      </c>
    </row>
    <row r="33" spans="1:21" s="79" customFormat="1" ht="13.5" customHeight="1">
      <c r="A33" s="105" t="s">
        <v>9</v>
      </c>
      <c r="B33" s="106"/>
      <c r="C33" s="107"/>
      <c r="D33" s="135"/>
      <c r="E33" s="107"/>
      <c r="F33" s="107"/>
      <c r="G33" s="107"/>
      <c r="H33" s="107"/>
      <c r="I33" s="135"/>
      <c r="J33" s="135"/>
      <c r="K33" s="135"/>
      <c r="L33" s="107"/>
      <c r="M33" s="107"/>
      <c r="N33" s="107"/>
      <c r="O33" s="107"/>
      <c r="P33" s="108"/>
      <c r="Q33" s="108"/>
      <c r="R33" s="108"/>
      <c r="S33" s="108"/>
      <c r="T33" s="135"/>
      <c r="U33" s="400"/>
    </row>
    <row r="34" spans="1:21" s="79" customFormat="1" ht="17.25" customHeight="1">
      <c r="A34" s="133" t="s">
        <v>199</v>
      </c>
      <c r="B34" s="134" t="s">
        <v>200</v>
      </c>
      <c r="C34" s="135">
        <f>SUM(C35:C39)</f>
        <v>410</v>
      </c>
      <c r="D34" s="135">
        <f aca="true" t="shared" si="16" ref="D34:D45">E34+F34</f>
        <v>752</v>
      </c>
      <c r="E34" s="135">
        <f>SUM(E35:E39)</f>
        <v>272</v>
      </c>
      <c r="F34" s="135">
        <f>SUM(F35:F39)</f>
        <v>480</v>
      </c>
      <c r="G34" s="135">
        <f>SUM(G35:G39)</f>
        <v>12</v>
      </c>
      <c r="H34" s="135">
        <f>SUM(H35:H39)</f>
        <v>0</v>
      </c>
      <c r="I34" s="135">
        <f aca="true" t="shared" si="17" ref="I34:I45">J34+Q34+R34+S34</f>
        <v>740</v>
      </c>
      <c r="J34" s="135">
        <f aca="true" t="shared" si="18" ref="J34:J45">SUM(K34,N34:P34)</f>
        <v>520</v>
      </c>
      <c r="K34" s="135">
        <f aca="true" t="shared" si="19" ref="K34:K45">L34+M34</f>
        <v>432</v>
      </c>
      <c r="L34" s="135">
        <f aca="true" t="shared" si="20" ref="L34:S34">SUM(L35:L39)</f>
        <v>426</v>
      </c>
      <c r="M34" s="135">
        <f t="shared" si="20"/>
        <v>6</v>
      </c>
      <c r="N34" s="135">
        <f t="shared" si="20"/>
        <v>88</v>
      </c>
      <c r="O34" s="135">
        <f t="shared" si="20"/>
        <v>0</v>
      </c>
      <c r="P34" s="135">
        <f t="shared" si="20"/>
        <v>0</v>
      </c>
      <c r="Q34" s="135">
        <f t="shared" si="20"/>
        <v>216</v>
      </c>
      <c r="R34" s="135">
        <f t="shared" si="20"/>
        <v>2</v>
      </c>
      <c r="S34" s="135">
        <f t="shared" si="20"/>
        <v>2</v>
      </c>
      <c r="T34" s="135">
        <f aca="true" t="shared" si="21" ref="T34:T45">SUM(N34:S34)</f>
        <v>308</v>
      </c>
      <c r="U34" s="400">
        <f aca="true" t="shared" si="22" ref="U34:U45">IF(J34&lt;&gt;0,K34/J34,"")</f>
        <v>0.8307692307692308</v>
      </c>
    </row>
    <row r="35" spans="1:21" s="79" customFormat="1" ht="13.5" customHeight="1">
      <c r="A35" s="105" t="s">
        <v>13</v>
      </c>
      <c r="B35" s="106" t="s">
        <v>246</v>
      </c>
      <c r="C35" s="107">
        <v>55</v>
      </c>
      <c r="D35" s="135">
        <f t="shared" si="16"/>
        <v>65</v>
      </c>
      <c r="E35" s="107">
        <v>2</v>
      </c>
      <c r="F35" s="107">
        <v>63</v>
      </c>
      <c r="G35" s="107"/>
      <c r="H35" s="107"/>
      <c r="I35" s="135">
        <f t="shared" si="17"/>
        <v>65</v>
      </c>
      <c r="J35" s="135">
        <f t="shared" si="18"/>
        <v>65</v>
      </c>
      <c r="K35" s="135">
        <f t="shared" si="19"/>
        <v>64</v>
      </c>
      <c r="L35" s="107">
        <v>63</v>
      </c>
      <c r="M35" s="107">
        <v>1</v>
      </c>
      <c r="N35" s="107">
        <v>1</v>
      </c>
      <c r="O35" s="107">
        <v>0</v>
      </c>
      <c r="P35" s="108">
        <v>0</v>
      </c>
      <c r="Q35" s="108">
        <v>0</v>
      </c>
      <c r="R35" s="108"/>
      <c r="S35" s="108"/>
      <c r="T35" s="135">
        <f t="shared" si="21"/>
        <v>1</v>
      </c>
      <c r="U35" s="400">
        <f t="shared" si="22"/>
        <v>0.9846153846153847</v>
      </c>
    </row>
    <row r="36" spans="1:21" s="79" customFormat="1" ht="13.5" customHeight="1">
      <c r="A36" s="105" t="s">
        <v>14</v>
      </c>
      <c r="B36" s="106" t="s">
        <v>247</v>
      </c>
      <c r="C36" s="107">
        <v>129</v>
      </c>
      <c r="D36" s="135">
        <f t="shared" si="16"/>
        <v>271</v>
      </c>
      <c r="E36" s="107">
        <v>123</v>
      </c>
      <c r="F36" s="107">
        <v>148</v>
      </c>
      <c r="G36" s="107"/>
      <c r="H36" s="107"/>
      <c r="I36" s="135">
        <f t="shared" si="17"/>
        <v>271</v>
      </c>
      <c r="J36" s="135">
        <f t="shared" si="18"/>
        <v>147</v>
      </c>
      <c r="K36" s="135">
        <f t="shared" si="19"/>
        <v>122</v>
      </c>
      <c r="L36" s="107">
        <v>120</v>
      </c>
      <c r="M36" s="107">
        <v>2</v>
      </c>
      <c r="N36" s="107">
        <v>25</v>
      </c>
      <c r="O36" s="107">
        <v>0</v>
      </c>
      <c r="P36" s="108">
        <v>0</v>
      </c>
      <c r="Q36" s="108">
        <v>122</v>
      </c>
      <c r="R36" s="108">
        <v>0</v>
      </c>
      <c r="S36" s="108">
        <v>2</v>
      </c>
      <c r="T36" s="135">
        <f t="shared" si="21"/>
        <v>149</v>
      </c>
      <c r="U36" s="400">
        <f t="shared" si="22"/>
        <v>0.8299319727891157</v>
      </c>
    </row>
    <row r="37" spans="1:21" s="79" customFormat="1" ht="13.5" customHeight="1">
      <c r="A37" s="105" t="s">
        <v>19</v>
      </c>
      <c r="B37" s="106" t="s">
        <v>248</v>
      </c>
      <c r="C37" s="107">
        <v>145</v>
      </c>
      <c r="D37" s="135">
        <f t="shared" si="16"/>
        <v>259</v>
      </c>
      <c r="E37" s="107">
        <v>97</v>
      </c>
      <c r="F37" s="107">
        <v>162</v>
      </c>
      <c r="G37" s="107">
        <v>9</v>
      </c>
      <c r="H37" s="107"/>
      <c r="I37" s="135">
        <f t="shared" si="17"/>
        <v>250</v>
      </c>
      <c r="J37" s="135">
        <f t="shared" si="18"/>
        <v>189</v>
      </c>
      <c r="K37" s="135">
        <f t="shared" si="19"/>
        <v>145</v>
      </c>
      <c r="L37" s="107">
        <v>142</v>
      </c>
      <c r="M37" s="107">
        <v>3</v>
      </c>
      <c r="N37" s="107">
        <v>44</v>
      </c>
      <c r="O37" s="107">
        <v>0</v>
      </c>
      <c r="P37" s="108">
        <v>0</v>
      </c>
      <c r="Q37" s="108">
        <v>59</v>
      </c>
      <c r="R37" s="108">
        <v>2</v>
      </c>
      <c r="S37" s="108"/>
      <c r="T37" s="135">
        <f t="shared" si="21"/>
        <v>105</v>
      </c>
      <c r="U37" s="400">
        <f t="shared" si="22"/>
        <v>0.7671957671957672</v>
      </c>
    </row>
    <row r="38" spans="1:21" s="79" customFormat="1" ht="13.5" customHeight="1">
      <c r="A38" s="105" t="s">
        <v>21</v>
      </c>
      <c r="B38" s="106" t="s">
        <v>249</v>
      </c>
      <c r="C38" s="107">
        <v>81</v>
      </c>
      <c r="D38" s="135">
        <f t="shared" si="16"/>
        <v>157</v>
      </c>
      <c r="E38" s="107">
        <v>50</v>
      </c>
      <c r="F38" s="107">
        <v>107</v>
      </c>
      <c r="G38" s="107">
        <v>3</v>
      </c>
      <c r="H38" s="107"/>
      <c r="I38" s="135">
        <f t="shared" si="17"/>
        <v>154</v>
      </c>
      <c r="J38" s="135">
        <f t="shared" si="18"/>
        <v>119</v>
      </c>
      <c r="K38" s="135">
        <f t="shared" si="19"/>
        <v>101</v>
      </c>
      <c r="L38" s="107">
        <v>101</v>
      </c>
      <c r="M38" s="107"/>
      <c r="N38" s="107">
        <v>18</v>
      </c>
      <c r="O38" s="107">
        <v>0</v>
      </c>
      <c r="P38" s="108">
        <v>0</v>
      </c>
      <c r="Q38" s="108">
        <v>35</v>
      </c>
      <c r="R38" s="108"/>
      <c r="S38" s="108"/>
      <c r="T38" s="135">
        <f t="shared" si="21"/>
        <v>53</v>
      </c>
      <c r="U38" s="400">
        <f t="shared" si="22"/>
        <v>0.8487394957983193</v>
      </c>
    </row>
    <row r="39" spans="1:21" s="79" customFormat="1" ht="13.5" customHeight="1">
      <c r="A39" s="105" t="s">
        <v>9</v>
      </c>
      <c r="B39" s="106" t="s">
        <v>11</v>
      </c>
      <c r="C39" s="107"/>
      <c r="D39" s="135">
        <f t="shared" si="16"/>
        <v>0</v>
      </c>
      <c r="E39" s="107"/>
      <c r="F39" s="107"/>
      <c r="G39" s="107"/>
      <c r="H39" s="107"/>
      <c r="I39" s="135">
        <f t="shared" si="17"/>
        <v>0</v>
      </c>
      <c r="J39" s="135">
        <f t="shared" si="18"/>
        <v>0</v>
      </c>
      <c r="K39" s="135">
        <f t="shared" si="19"/>
        <v>0</v>
      </c>
      <c r="L39" s="107"/>
      <c r="M39" s="107"/>
      <c r="N39" s="107"/>
      <c r="O39" s="107"/>
      <c r="P39" s="108"/>
      <c r="Q39" s="108"/>
      <c r="R39" s="108"/>
      <c r="S39" s="108"/>
      <c r="T39" s="135">
        <f t="shared" si="21"/>
        <v>0</v>
      </c>
      <c r="U39" s="400">
        <f t="shared" si="22"/>
      </c>
    </row>
    <row r="40" spans="1:21" s="79" customFormat="1" ht="13.5" customHeight="1">
      <c r="A40" s="133" t="s">
        <v>201</v>
      </c>
      <c r="B40" s="134" t="s">
        <v>202</v>
      </c>
      <c r="C40" s="135">
        <f>SUM(C41:C46)</f>
        <v>718</v>
      </c>
      <c r="D40" s="135">
        <f t="shared" si="16"/>
        <v>1230</v>
      </c>
      <c r="E40" s="135">
        <f>SUM(E41:E46)</f>
        <v>354</v>
      </c>
      <c r="F40" s="135">
        <f>SUM(F41:F46)</f>
        <v>876</v>
      </c>
      <c r="G40" s="135">
        <f>SUM(G41:G46)</f>
        <v>1</v>
      </c>
      <c r="H40" s="135">
        <f>SUM(H41:H46)</f>
        <v>0</v>
      </c>
      <c r="I40" s="135">
        <f t="shared" si="17"/>
        <v>1229</v>
      </c>
      <c r="J40" s="135">
        <f t="shared" si="18"/>
        <v>1012</v>
      </c>
      <c r="K40" s="135">
        <f t="shared" si="19"/>
        <v>705</v>
      </c>
      <c r="L40" s="135">
        <f aca="true" t="shared" si="23" ref="L40:S40">SUM(L41:L46)</f>
        <v>698</v>
      </c>
      <c r="M40" s="135">
        <f t="shared" si="23"/>
        <v>7</v>
      </c>
      <c r="N40" s="135">
        <f t="shared" si="23"/>
        <v>307</v>
      </c>
      <c r="O40" s="135">
        <f t="shared" si="23"/>
        <v>0</v>
      </c>
      <c r="P40" s="135">
        <f t="shared" si="23"/>
        <v>0</v>
      </c>
      <c r="Q40" s="135">
        <f t="shared" si="23"/>
        <v>200</v>
      </c>
      <c r="R40" s="135">
        <f t="shared" si="23"/>
        <v>17</v>
      </c>
      <c r="S40" s="135">
        <f t="shared" si="23"/>
        <v>0</v>
      </c>
      <c r="T40" s="135">
        <f t="shared" si="21"/>
        <v>524</v>
      </c>
      <c r="U40" s="400">
        <f t="shared" si="22"/>
        <v>0.6966403162055336</v>
      </c>
    </row>
    <row r="41" spans="1:21" s="79" customFormat="1" ht="13.5" customHeight="1">
      <c r="A41" s="105" t="s">
        <v>13</v>
      </c>
      <c r="B41" s="106" t="s">
        <v>231</v>
      </c>
      <c r="C41" s="107">
        <v>200</v>
      </c>
      <c r="D41" s="135">
        <f t="shared" si="16"/>
        <v>309</v>
      </c>
      <c r="E41" s="107">
        <v>72</v>
      </c>
      <c r="F41" s="107">
        <v>237</v>
      </c>
      <c r="G41" s="107">
        <v>0</v>
      </c>
      <c r="H41" s="107"/>
      <c r="I41" s="135">
        <f t="shared" si="17"/>
        <v>309</v>
      </c>
      <c r="J41" s="135">
        <f t="shared" si="18"/>
        <v>248</v>
      </c>
      <c r="K41" s="135">
        <f t="shared" si="19"/>
        <v>199</v>
      </c>
      <c r="L41" s="107">
        <v>197</v>
      </c>
      <c r="M41" s="107">
        <v>2</v>
      </c>
      <c r="N41" s="107">
        <v>49</v>
      </c>
      <c r="O41" s="107">
        <v>0</v>
      </c>
      <c r="P41" s="108">
        <v>0</v>
      </c>
      <c r="Q41" s="108">
        <v>55</v>
      </c>
      <c r="R41" s="108">
        <v>6</v>
      </c>
      <c r="S41" s="108">
        <v>0</v>
      </c>
      <c r="T41" s="135">
        <f t="shared" si="21"/>
        <v>110</v>
      </c>
      <c r="U41" s="400">
        <f t="shared" si="22"/>
        <v>0.8024193548387096</v>
      </c>
    </row>
    <row r="42" spans="1:21" s="79" customFormat="1" ht="13.5" customHeight="1">
      <c r="A42" s="105" t="s">
        <v>14</v>
      </c>
      <c r="B42" s="106" t="s">
        <v>232</v>
      </c>
      <c r="C42" s="107">
        <v>183</v>
      </c>
      <c r="D42" s="135">
        <f t="shared" si="16"/>
        <v>285</v>
      </c>
      <c r="E42" s="107">
        <v>80</v>
      </c>
      <c r="F42" s="107">
        <v>205</v>
      </c>
      <c r="G42" s="107">
        <v>1</v>
      </c>
      <c r="H42" s="107"/>
      <c r="I42" s="135">
        <f t="shared" si="17"/>
        <v>284</v>
      </c>
      <c r="J42" s="135">
        <f t="shared" si="18"/>
        <v>237</v>
      </c>
      <c r="K42" s="135">
        <f t="shared" si="19"/>
        <v>171</v>
      </c>
      <c r="L42" s="107">
        <v>169</v>
      </c>
      <c r="M42" s="107">
        <v>2</v>
      </c>
      <c r="N42" s="107">
        <v>66</v>
      </c>
      <c r="O42" s="107">
        <v>0</v>
      </c>
      <c r="P42" s="108">
        <v>0</v>
      </c>
      <c r="Q42" s="108">
        <v>40</v>
      </c>
      <c r="R42" s="108">
        <v>7</v>
      </c>
      <c r="S42" s="108">
        <v>0</v>
      </c>
      <c r="T42" s="135">
        <f t="shared" si="21"/>
        <v>113</v>
      </c>
      <c r="U42" s="400">
        <f t="shared" si="22"/>
        <v>0.7215189873417721</v>
      </c>
    </row>
    <row r="43" spans="1:21" s="79" customFormat="1" ht="13.5" customHeight="1">
      <c r="A43" s="105" t="s">
        <v>19</v>
      </c>
      <c r="B43" s="106" t="s">
        <v>233</v>
      </c>
      <c r="C43" s="107">
        <v>94</v>
      </c>
      <c r="D43" s="135">
        <f t="shared" si="16"/>
        <v>183</v>
      </c>
      <c r="E43" s="107">
        <v>53</v>
      </c>
      <c r="F43" s="107">
        <v>130</v>
      </c>
      <c r="G43" s="107">
        <v>0</v>
      </c>
      <c r="H43" s="107"/>
      <c r="I43" s="135">
        <f t="shared" si="17"/>
        <v>183</v>
      </c>
      <c r="J43" s="135">
        <f t="shared" si="18"/>
        <v>140</v>
      </c>
      <c r="K43" s="135">
        <f t="shared" si="19"/>
        <v>93</v>
      </c>
      <c r="L43" s="107">
        <v>92</v>
      </c>
      <c r="M43" s="107">
        <v>1</v>
      </c>
      <c r="N43" s="107">
        <v>47</v>
      </c>
      <c r="O43" s="107">
        <v>0</v>
      </c>
      <c r="P43" s="108">
        <v>0</v>
      </c>
      <c r="Q43" s="108">
        <v>43</v>
      </c>
      <c r="R43" s="108">
        <v>0</v>
      </c>
      <c r="S43" s="108">
        <v>0</v>
      </c>
      <c r="T43" s="135">
        <f t="shared" si="21"/>
        <v>90</v>
      </c>
      <c r="U43" s="400">
        <f t="shared" si="22"/>
        <v>0.6642857142857143</v>
      </c>
    </row>
    <row r="44" spans="1:21" s="79" customFormat="1" ht="13.5" customHeight="1">
      <c r="A44" s="105" t="s">
        <v>21</v>
      </c>
      <c r="B44" s="106" t="s">
        <v>234</v>
      </c>
      <c r="C44" s="107">
        <v>77</v>
      </c>
      <c r="D44" s="135">
        <f t="shared" si="16"/>
        <v>124</v>
      </c>
      <c r="E44" s="107">
        <v>32</v>
      </c>
      <c r="F44" s="107">
        <v>92</v>
      </c>
      <c r="G44" s="107">
        <v>0</v>
      </c>
      <c r="H44" s="107"/>
      <c r="I44" s="135">
        <f t="shared" si="17"/>
        <v>124</v>
      </c>
      <c r="J44" s="135">
        <f t="shared" si="18"/>
        <v>104</v>
      </c>
      <c r="K44" s="135">
        <f t="shared" si="19"/>
        <v>84</v>
      </c>
      <c r="L44" s="107">
        <v>84</v>
      </c>
      <c r="M44" s="107">
        <v>0</v>
      </c>
      <c r="N44" s="107">
        <v>20</v>
      </c>
      <c r="O44" s="107">
        <v>0</v>
      </c>
      <c r="P44" s="108">
        <v>0</v>
      </c>
      <c r="Q44" s="108">
        <v>20</v>
      </c>
      <c r="R44" s="108">
        <v>0</v>
      </c>
      <c r="S44" s="108">
        <v>0</v>
      </c>
      <c r="T44" s="135">
        <f t="shared" si="21"/>
        <v>40</v>
      </c>
      <c r="U44" s="400">
        <f t="shared" si="22"/>
        <v>0.8076923076923077</v>
      </c>
    </row>
    <row r="45" spans="1:21" s="79" customFormat="1" ht="13.5" customHeight="1">
      <c r="A45" s="105" t="s">
        <v>22</v>
      </c>
      <c r="B45" s="106" t="s">
        <v>235</v>
      </c>
      <c r="C45" s="107">
        <v>164</v>
      </c>
      <c r="D45" s="135">
        <f t="shared" si="16"/>
        <v>329</v>
      </c>
      <c r="E45" s="107">
        <v>117</v>
      </c>
      <c r="F45" s="107">
        <v>212</v>
      </c>
      <c r="G45" s="107">
        <v>0</v>
      </c>
      <c r="H45" s="107"/>
      <c r="I45" s="135">
        <f t="shared" si="17"/>
        <v>329</v>
      </c>
      <c r="J45" s="135">
        <f t="shared" si="18"/>
        <v>283</v>
      </c>
      <c r="K45" s="135">
        <f t="shared" si="19"/>
        <v>158</v>
      </c>
      <c r="L45" s="107">
        <v>156</v>
      </c>
      <c r="M45" s="107">
        <v>2</v>
      </c>
      <c r="N45" s="107">
        <v>125</v>
      </c>
      <c r="O45" s="107">
        <v>0</v>
      </c>
      <c r="P45" s="108">
        <v>0</v>
      </c>
      <c r="Q45" s="108">
        <v>42</v>
      </c>
      <c r="R45" s="108">
        <v>4</v>
      </c>
      <c r="S45" s="108">
        <v>0</v>
      </c>
      <c r="T45" s="135">
        <f t="shared" si="21"/>
        <v>171</v>
      </c>
      <c r="U45" s="400">
        <f t="shared" si="22"/>
        <v>0.558303886925795</v>
      </c>
    </row>
    <row r="46" spans="1:21" s="79" customFormat="1" ht="13.5" customHeight="1">
      <c r="A46" s="105" t="s">
        <v>9</v>
      </c>
      <c r="B46" s="106"/>
      <c r="C46" s="107"/>
      <c r="D46" s="135"/>
      <c r="E46" s="107"/>
      <c r="F46" s="107"/>
      <c r="G46" s="107"/>
      <c r="H46" s="107"/>
      <c r="I46" s="135"/>
      <c r="J46" s="135"/>
      <c r="K46" s="135"/>
      <c r="L46" s="107"/>
      <c r="M46" s="107"/>
      <c r="N46" s="107"/>
      <c r="O46" s="107"/>
      <c r="P46" s="108"/>
      <c r="Q46" s="108"/>
      <c r="R46" s="108"/>
      <c r="S46" s="108"/>
      <c r="T46" s="135">
        <f aca="true" t="shared" si="24" ref="T46:T109">SUM(N46:S46)</f>
        <v>0</v>
      </c>
      <c r="U46" s="400">
        <f aca="true" t="shared" si="25" ref="U46:U109">IF(J46&lt;&gt;0,K46/J46,"")</f>
      </c>
    </row>
    <row r="47" spans="1:21" s="79" customFormat="1" ht="17.25" customHeight="1">
      <c r="A47" s="133" t="s">
        <v>203</v>
      </c>
      <c r="B47" s="134" t="s">
        <v>204</v>
      </c>
      <c r="C47" s="135">
        <f>SUM(C48:C54)</f>
        <v>708</v>
      </c>
      <c r="D47" s="135">
        <f aca="true" t="shared" si="26" ref="D47:D56">E47+F47</f>
        <v>1409</v>
      </c>
      <c r="E47" s="135">
        <f>SUM(E48:E54)</f>
        <v>477</v>
      </c>
      <c r="F47" s="135">
        <f>SUM(F48:F54)</f>
        <v>932</v>
      </c>
      <c r="G47" s="135">
        <f>SUM(G48:G54)</f>
        <v>6</v>
      </c>
      <c r="H47" s="135">
        <f>SUM(H48:H54)</f>
        <v>0</v>
      </c>
      <c r="I47" s="135">
        <f aca="true" t="shared" si="27" ref="I47:I56">J47+Q47+R47+S47</f>
        <v>1403</v>
      </c>
      <c r="J47" s="135">
        <f aca="true" t="shared" si="28" ref="J47:J56">SUM(K47,N47:P47)</f>
        <v>1054</v>
      </c>
      <c r="K47" s="135">
        <f aca="true" t="shared" si="29" ref="K47:K56">L47+M47</f>
        <v>676</v>
      </c>
      <c r="L47" s="135">
        <f aca="true" t="shared" si="30" ref="L47:S47">SUM(L48:L54)</f>
        <v>649</v>
      </c>
      <c r="M47" s="135">
        <f t="shared" si="30"/>
        <v>27</v>
      </c>
      <c r="N47" s="135">
        <f t="shared" si="30"/>
        <v>373</v>
      </c>
      <c r="O47" s="135">
        <f t="shared" si="30"/>
        <v>5</v>
      </c>
      <c r="P47" s="135">
        <f t="shared" si="30"/>
        <v>0</v>
      </c>
      <c r="Q47" s="135">
        <f t="shared" si="30"/>
        <v>331</v>
      </c>
      <c r="R47" s="135">
        <f t="shared" si="30"/>
        <v>18</v>
      </c>
      <c r="S47" s="135">
        <f t="shared" si="30"/>
        <v>0</v>
      </c>
      <c r="T47" s="135">
        <f t="shared" si="24"/>
        <v>727</v>
      </c>
      <c r="U47" s="400">
        <f t="shared" si="25"/>
        <v>0.6413662239089184</v>
      </c>
    </row>
    <row r="48" spans="1:21" s="79" customFormat="1" ht="13.5" customHeight="1">
      <c r="A48" s="105">
        <v>1</v>
      </c>
      <c r="B48" s="106" t="s">
        <v>250</v>
      </c>
      <c r="C48" s="107">
        <v>74</v>
      </c>
      <c r="D48" s="135">
        <f t="shared" si="26"/>
        <v>74</v>
      </c>
      <c r="E48" s="107"/>
      <c r="F48" s="107">
        <v>74</v>
      </c>
      <c r="G48" s="107"/>
      <c r="H48" s="107"/>
      <c r="I48" s="135">
        <f t="shared" si="27"/>
        <v>74</v>
      </c>
      <c r="J48" s="135">
        <f t="shared" si="28"/>
        <v>74</v>
      </c>
      <c r="K48" s="135">
        <f t="shared" si="29"/>
        <v>74</v>
      </c>
      <c r="L48" s="107">
        <v>74</v>
      </c>
      <c r="M48" s="107"/>
      <c r="N48" s="107"/>
      <c r="O48" s="107"/>
      <c r="P48" s="108"/>
      <c r="Q48" s="108"/>
      <c r="R48" s="108"/>
      <c r="S48" s="108"/>
      <c r="T48" s="135">
        <f t="shared" si="24"/>
        <v>0</v>
      </c>
      <c r="U48" s="400">
        <f t="shared" si="25"/>
        <v>1</v>
      </c>
    </row>
    <row r="49" spans="1:21" s="79" customFormat="1" ht="13.5" customHeight="1">
      <c r="A49" s="105">
        <v>2</v>
      </c>
      <c r="B49" s="106" t="s">
        <v>311</v>
      </c>
      <c r="C49" s="107">
        <v>121</v>
      </c>
      <c r="D49" s="135">
        <f t="shared" si="26"/>
        <v>263</v>
      </c>
      <c r="E49" s="107">
        <v>103</v>
      </c>
      <c r="F49" s="107">
        <v>160</v>
      </c>
      <c r="G49" s="107">
        <v>1</v>
      </c>
      <c r="H49" s="107"/>
      <c r="I49" s="135">
        <f t="shared" si="27"/>
        <v>262</v>
      </c>
      <c r="J49" s="135">
        <f t="shared" si="28"/>
        <v>172</v>
      </c>
      <c r="K49" s="135">
        <f t="shared" si="29"/>
        <v>99</v>
      </c>
      <c r="L49" s="107">
        <v>84</v>
      </c>
      <c r="M49" s="107">
        <v>15</v>
      </c>
      <c r="N49" s="107">
        <v>72</v>
      </c>
      <c r="O49" s="107">
        <v>1</v>
      </c>
      <c r="P49" s="108"/>
      <c r="Q49" s="108">
        <v>90</v>
      </c>
      <c r="R49" s="108"/>
      <c r="S49" s="108"/>
      <c r="T49" s="135">
        <f t="shared" si="24"/>
        <v>163</v>
      </c>
      <c r="U49" s="400">
        <f t="shared" si="25"/>
        <v>0.5755813953488372</v>
      </c>
    </row>
    <row r="50" spans="1:21" s="79" customFormat="1" ht="13.5" customHeight="1">
      <c r="A50" s="105">
        <v>3</v>
      </c>
      <c r="B50" s="106" t="s">
        <v>251</v>
      </c>
      <c r="C50" s="107">
        <v>122</v>
      </c>
      <c r="D50" s="135">
        <f t="shared" si="26"/>
        <v>319</v>
      </c>
      <c r="E50" s="107">
        <v>139</v>
      </c>
      <c r="F50" s="107">
        <v>180</v>
      </c>
      <c r="G50" s="107">
        <v>1</v>
      </c>
      <c r="H50" s="107"/>
      <c r="I50" s="135">
        <f t="shared" si="27"/>
        <v>318</v>
      </c>
      <c r="J50" s="135">
        <f t="shared" si="28"/>
        <v>218</v>
      </c>
      <c r="K50" s="135">
        <f t="shared" si="29"/>
        <v>139</v>
      </c>
      <c r="L50" s="107">
        <v>139</v>
      </c>
      <c r="M50" s="107"/>
      <c r="N50" s="107">
        <v>75</v>
      </c>
      <c r="O50" s="107">
        <v>4</v>
      </c>
      <c r="P50" s="108"/>
      <c r="Q50" s="108">
        <v>95</v>
      </c>
      <c r="R50" s="108">
        <v>5</v>
      </c>
      <c r="S50" s="108"/>
      <c r="T50" s="135">
        <f t="shared" si="24"/>
        <v>179</v>
      </c>
      <c r="U50" s="400">
        <f t="shared" si="25"/>
        <v>0.6376146788990825</v>
      </c>
    </row>
    <row r="51" spans="1:21" s="79" customFormat="1" ht="13.5" customHeight="1">
      <c r="A51" s="105">
        <v>4</v>
      </c>
      <c r="B51" s="106" t="s">
        <v>252</v>
      </c>
      <c r="C51" s="107">
        <v>161</v>
      </c>
      <c r="D51" s="135">
        <f t="shared" si="26"/>
        <v>259</v>
      </c>
      <c r="E51" s="107">
        <v>51</v>
      </c>
      <c r="F51" s="107">
        <v>208</v>
      </c>
      <c r="G51" s="107">
        <v>1</v>
      </c>
      <c r="H51" s="107"/>
      <c r="I51" s="135">
        <f t="shared" si="27"/>
        <v>258</v>
      </c>
      <c r="J51" s="135">
        <f t="shared" si="28"/>
        <v>214</v>
      </c>
      <c r="K51" s="135">
        <f t="shared" si="29"/>
        <v>164</v>
      </c>
      <c r="L51" s="107">
        <v>163</v>
      </c>
      <c r="M51" s="107">
        <v>1</v>
      </c>
      <c r="N51" s="107">
        <v>50</v>
      </c>
      <c r="O51" s="107"/>
      <c r="P51" s="108"/>
      <c r="Q51" s="108">
        <v>40</v>
      </c>
      <c r="R51" s="108">
        <v>4</v>
      </c>
      <c r="S51" s="108"/>
      <c r="T51" s="135">
        <f t="shared" si="24"/>
        <v>94</v>
      </c>
      <c r="U51" s="400">
        <f t="shared" si="25"/>
        <v>0.7663551401869159</v>
      </c>
    </row>
    <row r="52" spans="1:21" s="79" customFormat="1" ht="13.5" customHeight="1">
      <c r="A52" s="105">
        <v>5</v>
      </c>
      <c r="B52" s="106" t="s">
        <v>253</v>
      </c>
      <c r="C52" s="107">
        <v>117</v>
      </c>
      <c r="D52" s="135">
        <f>E52+F52</f>
        <v>173</v>
      </c>
      <c r="E52" s="107">
        <v>25</v>
      </c>
      <c r="F52" s="107">
        <v>148</v>
      </c>
      <c r="G52" s="107">
        <v>3</v>
      </c>
      <c r="H52" s="107"/>
      <c r="I52" s="135">
        <f>J52+Q52+R52+S52</f>
        <v>170</v>
      </c>
      <c r="J52" s="135">
        <f>SUM(K52,N52:P52)</f>
        <v>151</v>
      </c>
      <c r="K52" s="135">
        <f>L52+M52</f>
        <v>142</v>
      </c>
      <c r="L52" s="107">
        <v>131</v>
      </c>
      <c r="M52" s="107">
        <v>11</v>
      </c>
      <c r="N52" s="107">
        <v>9</v>
      </c>
      <c r="O52" s="107"/>
      <c r="P52" s="108"/>
      <c r="Q52" s="108">
        <v>19</v>
      </c>
      <c r="R52" s="108"/>
      <c r="S52" s="108"/>
      <c r="T52" s="135">
        <f>SUM(N52:S52)</f>
        <v>28</v>
      </c>
      <c r="U52" s="400">
        <f>IF(J52&lt;&gt;0,K52/J52,"")</f>
        <v>0.9403973509933775</v>
      </c>
    </row>
    <row r="53" spans="1:21" s="79" customFormat="1" ht="13.5" customHeight="1">
      <c r="A53" s="105">
        <v>6</v>
      </c>
      <c r="B53" s="106" t="s">
        <v>312</v>
      </c>
      <c r="C53" s="107">
        <v>113</v>
      </c>
      <c r="D53" s="135">
        <f>E53+F53</f>
        <v>321</v>
      </c>
      <c r="E53" s="107">
        <v>159</v>
      </c>
      <c r="F53" s="107">
        <v>162</v>
      </c>
      <c r="G53" s="107"/>
      <c r="H53" s="107"/>
      <c r="I53" s="135">
        <f>J53+Q53+R53+S53</f>
        <v>321</v>
      </c>
      <c r="J53" s="135">
        <f>SUM(K53,N53:P53)</f>
        <v>225</v>
      </c>
      <c r="K53" s="135">
        <f>L53+M53</f>
        <v>58</v>
      </c>
      <c r="L53" s="107">
        <v>58</v>
      </c>
      <c r="M53" s="107"/>
      <c r="N53" s="107">
        <v>167</v>
      </c>
      <c r="O53" s="107"/>
      <c r="P53" s="108"/>
      <c r="Q53" s="108">
        <v>87</v>
      </c>
      <c r="R53" s="108">
        <v>9</v>
      </c>
      <c r="S53" s="108"/>
      <c r="T53" s="135">
        <f>SUM(N53:S53)</f>
        <v>263</v>
      </c>
      <c r="U53" s="400">
        <f>IF(J53&lt;&gt;0,K53/J53,"")</f>
        <v>0.2577777777777778</v>
      </c>
    </row>
    <row r="54" spans="1:21" s="79" customFormat="1" ht="13.5" customHeight="1">
      <c r="A54" s="105" t="s">
        <v>9</v>
      </c>
      <c r="B54" s="106" t="s">
        <v>11</v>
      </c>
      <c r="C54" s="107"/>
      <c r="D54" s="135">
        <f t="shared" si="26"/>
        <v>0</v>
      </c>
      <c r="E54" s="107"/>
      <c r="F54" s="107"/>
      <c r="G54" s="107"/>
      <c r="H54" s="107"/>
      <c r="I54" s="135">
        <f t="shared" si="27"/>
        <v>0</v>
      </c>
      <c r="J54" s="135">
        <f t="shared" si="28"/>
        <v>0</v>
      </c>
      <c r="K54" s="135">
        <f t="shared" si="29"/>
        <v>0</v>
      </c>
      <c r="L54" s="107"/>
      <c r="M54" s="107"/>
      <c r="N54" s="107"/>
      <c r="O54" s="107"/>
      <c r="P54" s="108"/>
      <c r="Q54" s="108"/>
      <c r="R54" s="108"/>
      <c r="S54" s="108"/>
      <c r="T54" s="135">
        <f t="shared" si="24"/>
        <v>0</v>
      </c>
      <c r="U54" s="400">
        <f t="shared" si="25"/>
      </c>
    </row>
    <row r="55" spans="1:21" s="79" customFormat="1" ht="13.5" customHeight="1">
      <c r="A55" s="133" t="s">
        <v>205</v>
      </c>
      <c r="B55" s="134" t="s">
        <v>206</v>
      </c>
      <c r="C55" s="135">
        <f>SUM(C56:C64)</f>
        <v>1077</v>
      </c>
      <c r="D55" s="135">
        <f t="shared" si="26"/>
        <v>2103</v>
      </c>
      <c r="E55" s="135">
        <f>SUM(E56:E64)</f>
        <v>774</v>
      </c>
      <c r="F55" s="135">
        <f>SUM(F56:F64)</f>
        <v>1329</v>
      </c>
      <c r="G55" s="135">
        <f>SUM(G56:G64)</f>
        <v>25</v>
      </c>
      <c r="H55" s="135">
        <f>SUM(H56:H64)</f>
        <v>0</v>
      </c>
      <c r="I55" s="135">
        <f t="shared" si="27"/>
        <v>2078</v>
      </c>
      <c r="J55" s="135">
        <f t="shared" si="28"/>
        <v>1646</v>
      </c>
      <c r="K55" s="135">
        <f t="shared" si="29"/>
        <v>1108</v>
      </c>
      <c r="L55" s="135">
        <f aca="true" t="shared" si="31" ref="L55:S55">SUM(L56:L64)</f>
        <v>1091</v>
      </c>
      <c r="M55" s="135">
        <f t="shared" si="31"/>
        <v>17</v>
      </c>
      <c r="N55" s="135">
        <f t="shared" si="31"/>
        <v>535</v>
      </c>
      <c r="O55" s="135">
        <f t="shared" si="31"/>
        <v>3</v>
      </c>
      <c r="P55" s="135">
        <f t="shared" si="31"/>
        <v>0</v>
      </c>
      <c r="Q55" s="135">
        <f t="shared" si="31"/>
        <v>424</v>
      </c>
      <c r="R55" s="135">
        <f t="shared" si="31"/>
        <v>8</v>
      </c>
      <c r="S55" s="135">
        <f t="shared" si="31"/>
        <v>0</v>
      </c>
      <c r="T55" s="135">
        <f t="shared" si="24"/>
        <v>970</v>
      </c>
      <c r="U55" s="400">
        <f t="shared" si="25"/>
        <v>0.6731470230862697</v>
      </c>
    </row>
    <row r="56" spans="1:21" s="79" customFormat="1" ht="13.5" customHeight="1">
      <c r="A56" s="105">
        <v>1</v>
      </c>
      <c r="B56" s="106" t="s">
        <v>257</v>
      </c>
      <c r="C56" s="107">
        <v>148</v>
      </c>
      <c r="D56" s="135">
        <f t="shared" si="26"/>
        <v>310</v>
      </c>
      <c r="E56" s="107">
        <v>153</v>
      </c>
      <c r="F56" s="107">
        <v>157</v>
      </c>
      <c r="G56" s="107">
        <v>3</v>
      </c>
      <c r="H56" s="107"/>
      <c r="I56" s="135">
        <f t="shared" si="27"/>
        <v>307</v>
      </c>
      <c r="J56" s="135">
        <f t="shared" si="28"/>
        <v>239</v>
      </c>
      <c r="K56" s="135">
        <f t="shared" si="29"/>
        <v>132</v>
      </c>
      <c r="L56" s="107">
        <v>132</v>
      </c>
      <c r="M56" s="107">
        <v>0</v>
      </c>
      <c r="N56" s="107">
        <v>107</v>
      </c>
      <c r="O56" s="107">
        <v>0</v>
      </c>
      <c r="P56" s="108">
        <v>0</v>
      </c>
      <c r="Q56" s="108">
        <v>62</v>
      </c>
      <c r="R56" s="108">
        <v>6</v>
      </c>
      <c r="S56" s="108">
        <v>0</v>
      </c>
      <c r="T56" s="135">
        <f t="shared" si="24"/>
        <v>175</v>
      </c>
      <c r="U56" s="400">
        <f t="shared" si="25"/>
        <v>0.5523012552301255</v>
      </c>
    </row>
    <row r="57" spans="1:21" s="79" customFormat="1" ht="13.5" customHeight="1">
      <c r="A57" s="105">
        <v>2</v>
      </c>
      <c r="B57" s="106" t="s">
        <v>254</v>
      </c>
      <c r="C57" s="107">
        <v>141</v>
      </c>
      <c r="D57" s="135">
        <f aca="true" t="shared" si="32" ref="D57:D63">E57+F57</f>
        <v>306</v>
      </c>
      <c r="E57" s="107">
        <v>128</v>
      </c>
      <c r="F57" s="107">
        <v>178</v>
      </c>
      <c r="G57" s="107">
        <v>14</v>
      </c>
      <c r="H57" s="107"/>
      <c r="I57" s="135">
        <f aca="true" t="shared" si="33" ref="I57:I63">J57+Q57+R57+S57</f>
        <v>292</v>
      </c>
      <c r="J57" s="135">
        <f aca="true" t="shared" si="34" ref="J57:J63">SUM(K57,N57:P57)</f>
        <v>238</v>
      </c>
      <c r="K57" s="135">
        <f aca="true" t="shared" si="35" ref="K57:K63">L57+M57</f>
        <v>184</v>
      </c>
      <c r="L57" s="107">
        <v>176</v>
      </c>
      <c r="M57" s="107">
        <v>8</v>
      </c>
      <c r="N57" s="107">
        <v>54</v>
      </c>
      <c r="O57" s="107">
        <v>0</v>
      </c>
      <c r="P57" s="108">
        <v>0</v>
      </c>
      <c r="Q57" s="108">
        <v>54</v>
      </c>
      <c r="R57" s="108">
        <v>0</v>
      </c>
      <c r="S57" s="108">
        <v>0</v>
      </c>
      <c r="T57" s="135">
        <f t="shared" si="24"/>
        <v>108</v>
      </c>
      <c r="U57" s="400">
        <f t="shared" si="25"/>
        <v>0.773109243697479</v>
      </c>
    </row>
    <row r="58" spans="1:21" s="79" customFormat="1" ht="13.5" customHeight="1">
      <c r="A58" s="105">
        <v>3</v>
      </c>
      <c r="B58" s="106" t="s">
        <v>255</v>
      </c>
      <c r="C58" s="107">
        <v>114</v>
      </c>
      <c r="D58" s="135">
        <f t="shared" si="32"/>
        <v>240</v>
      </c>
      <c r="E58" s="107">
        <v>85</v>
      </c>
      <c r="F58" s="107">
        <v>155</v>
      </c>
      <c r="G58" s="107">
        <v>4</v>
      </c>
      <c r="H58" s="107"/>
      <c r="I58" s="135">
        <f t="shared" si="33"/>
        <v>236</v>
      </c>
      <c r="J58" s="135">
        <f t="shared" si="34"/>
        <v>175</v>
      </c>
      <c r="K58" s="135">
        <f t="shared" si="35"/>
        <v>148</v>
      </c>
      <c r="L58" s="107">
        <v>147</v>
      </c>
      <c r="M58" s="107">
        <v>1</v>
      </c>
      <c r="N58" s="107">
        <v>25</v>
      </c>
      <c r="O58" s="107">
        <v>2</v>
      </c>
      <c r="P58" s="108">
        <v>0</v>
      </c>
      <c r="Q58" s="108">
        <v>61</v>
      </c>
      <c r="R58" s="108">
        <v>0</v>
      </c>
      <c r="S58" s="108">
        <v>0</v>
      </c>
      <c r="T58" s="135">
        <f t="shared" si="24"/>
        <v>88</v>
      </c>
      <c r="U58" s="400">
        <f t="shared" si="25"/>
        <v>0.8457142857142858</v>
      </c>
    </row>
    <row r="59" spans="1:21" s="79" customFormat="1" ht="13.5" customHeight="1">
      <c r="A59" s="105">
        <v>4</v>
      </c>
      <c r="B59" s="106" t="s">
        <v>256</v>
      </c>
      <c r="C59" s="107">
        <v>200</v>
      </c>
      <c r="D59" s="135">
        <f t="shared" si="32"/>
        <v>332</v>
      </c>
      <c r="E59" s="107">
        <v>80</v>
      </c>
      <c r="F59" s="107">
        <v>252</v>
      </c>
      <c r="G59" s="107">
        <v>2</v>
      </c>
      <c r="H59" s="107"/>
      <c r="I59" s="135">
        <f t="shared" si="33"/>
        <v>330</v>
      </c>
      <c r="J59" s="135">
        <f t="shared" si="34"/>
        <v>296</v>
      </c>
      <c r="K59" s="135">
        <f t="shared" si="35"/>
        <v>188</v>
      </c>
      <c r="L59" s="107">
        <v>183</v>
      </c>
      <c r="M59" s="107">
        <v>5</v>
      </c>
      <c r="N59" s="107">
        <v>107</v>
      </c>
      <c r="O59" s="107">
        <v>1</v>
      </c>
      <c r="P59" s="108">
        <v>0</v>
      </c>
      <c r="Q59" s="108">
        <v>34</v>
      </c>
      <c r="R59" s="108">
        <v>0</v>
      </c>
      <c r="S59" s="108">
        <v>0</v>
      </c>
      <c r="T59" s="135">
        <f t="shared" si="24"/>
        <v>142</v>
      </c>
      <c r="U59" s="400">
        <f t="shared" si="25"/>
        <v>0.6351351351351351</v>
      </c>
    </row>
    <row r="60" spans="1:21" s="79" customFormat="1" ht="13.5" customHeight="1">
      <c r="A60" s="105">
        <v>5</v>
      </c>
      <c r="B60" s="106" t="s">
        <v>298</v>
      </c>
      <c r="C60" s="107">
        <v>164</v>
      </c>
      <c r="D60" s="135">
        <f t="shared" si="32"/>
        <v>355</v>
      </c>
      <c r="E60" s="107">
        <v>110</v>
      </c>
      <c r="F60" s="107">
        <v>245</v>
      </c>
      <c r="G60" s="107">
        <v>1</v>
      </c>
      <c r="H60" s="107"/>
      <c r="I60" s="135">
        <f t="shared" si="33"/>
        <v>354</v>
      </c>
      <c r="J60" s="135">
        <f t="shared" si="34"/>
        <v>276</v>
      </c>
      <c r="K60" s="135">
        <f t="shared" si="35"/>
        <v>184</v>
      </c>
      <c r="L60" s="107">
        <v>184</v>
      </c>
      <c r="M60" s="107">
        <v>0</v>
      </c>
      <c r="N60" s="107">
        <v>92</v>
      </c>
      <c r="O60" s="107">
        <v>0</v>
      </c>
      <c r="P60" s="108">
        <v>0</v>
      </c>
      <c r="Q60" s="108">
        <v>77</v>
      </c>
      <c r="R60" s="108">
        <v>1</v>
      </c>
      <c r="S60" s="108">
        <v>0</v>
      </c>
      <c r="T60" s="135">
        <f t="shared" si="24"/>
        <v>170</v>
      </c>
      <c r="U60" s="400">
        <f t="shared" si="25"/>
        <v>0.6666666666666666</v>
      </c>
    </row>
    <row r="61" spans="1:21" s="79" customFormat="1" ht="13.5" customHeight="1">
      <c r="A61" s="105">
        <v>6</v>
      </c>
      <c r="B61" s="106" t="s">
        <v>299</v>
      </c>
      <c r="C61" s="107">
        <v>145</v>
      </c>
      <c r="D61" s="135">
        <f t="shared" si="32"/>
        <v>206</v>
      </c>
      <c r="E61" s="107">
        <v>54</v>
      </c>
      <c r="F61" s="107">
        <v>152</v>
      </c>
      <c r="G61" s="107">
        <v>0</v>
      </c>
      <c r="H61" s="107"/>
      <c r="I61" s="135">
        <f t="shared" si="33"/>
        <v>206</v>
      </c>
      <c r="J61" s="135">
        <f t="shared" si="34"/>
        <v>177</v>
      </c>
      <c r="K61" s="135">
        <f t="shared" si="35"/>
        <v>126</v>
      </c>
      <c r="L61" s="107">
        <v>126</v>
      </c>
      <c r="M61" s="107">
        <v>0</v>
      </c>
      <c r="N61" s="107">
        <v>51</v>
      </c>
      <c r="O61" s="107">
        <v>0</v>
      </c>
      <c r="P61" s="108">
        <v>0</v>
      </c>
      <c r="Q61" s="108">
        <v>28</v>
      </c>
      <c r="R61" s="108">
        <v>1</v>
      </c>
      <c r="S61" s="108">
        <v>0</v>
      </c>
      <c r="T61" s="135">
        <f t="shared" si="24"/>
        <v>80</v>
      </c>
      <c r="U61" s="400">
        <f t="shared" si="25"/>
        <v>0.711864406779661</v>
      </c>
    </row>
    <row r="62" spans="1:21" s="79" customFormat="1" ht="13.5" customHeight="1">
      <c r="A62" s="105">
        <v>7</v>
      </c>
      <c r="B62" s="106" t="s">
        <v>259</v>
      </c>
      <c r="C62" s="107">
        <v>164</v>
      </c>
      <c r="D62" s="135">
        <f t="shared" si="32"/>
        <v>353</v>
      </c>
      <c r="E62" s="107">
        <v>163</v>
      </c>
      <c r="F62" s="107">
        <v>190</v>
      </c>
      <c r="G62" s="107">
        <v>1</v>
      </c>
      <c r="H62" s="107"/>
      <c r="I62" s="135">
        <f t="shared" si="33"/>
        <v>352</v>
      </c>
      <c r="J62" s="135">
        <f t="shared" si="34"/>
        <v>245</v>
      </c>
      <c r="K62" s="135">
        <f t="shared" si="35"/>
        <v>146</v>
      </c>
      <c r="L62" s="107">
        <v>143</v>
      </c>
      <c r="M62" s="107">
        <v>3</v>
      </c>
      <c r="N62" s="107">
        <v>99</v>
      </c>
      <c r="O62" s="107">
        <v>0</v>
      </c>
      <c r="P62" s="108">
        <v>0</v>
      </c>
      <c r="Q62" s="108">
        <v>107</v>
      </c>
      <c r="R62" s="108">
        <v>0</v>
      </c>
      <c r="S62" s="108">
        <v>0</v>
      </c>
      <c r="T62" s="135">
        <f t="shared" si="24"/>
        <v>206</v>
      </c>
      <c r="U62" s="400">
        <f t="shared" si="25"/>
        <v>0.5959183673469388</v>
      </c>
    </row>
    <row r="63" spans="1:21" s="79" customFormat="1" ht="13.5" customHeight="1">
      <c r="A63" s="105">
        <v>8</v>
      </c>
      <c r="B63" s="106" t="s">
        <v>258</v>
      </c>
      <c r="C63" s="107">
        <v>1</v>
      </c>
      <c r="D63" s="135">
        <f t="shared" si="32"/>
        <v>1</v>
      </c>
      <c r="E63" s="107">
        <v>1</v>
      </c>
      <c r="F63" s="107">
        <v>0</v>
      </c>
      <c r="G63" s="107">
        <v>0</v>
      </c>
      <c r="H63" s="107"/>
      <c r="I63" s="135">
        <f t="shared" si="33"/>
        <v>1</v>
      </c>
      <c r="J63" s="135">
        <f t="shared" si="34"/>
        <v>0</v>
      </c>
      <c r="K63" s="135">
        <f t="shared" si="35"/>
        <v>0</v>
      </c>
      <c r="L63" s="107">
        <v>0</v>
      </c>
      <c r="M63" s="107">
        <v>0</v>
      </c>
      <c r="N63" s="107">
        <v>0</v>
      </c>
      <c r="O63" s="107">
        <v>0</v>
      </c>
      <c r="P63" s="108">
        <v>0</v>
      </c>
      <c r="Q63" s="108">
        <v>1</v>
      </c>
      <c r="R63" s="108">
        <v>0</v>
      </c>
      <c r="S63" s="108">
        <v>0</v>
      </c>
      <c r="T63" s="135">
        <f t="shared" si="24"/>
        <v>1</v>
      </c>
      <c r="U63" s="400">
        <f t="shared" si="25"/>
      </c>
    </row>
    <row r="64" spans="1:21" s="79" customFormat="1" ht="13.5" customHeight="1">
      <c r="A64" s="105" t="s">
        <v>9</v>
      </c>
      <c r="B64" s="106"/>
      <c r="C64" s="107"/>
      <c r="D64" s="135"/>
      <c r="E64" s="107"/>
      <c r="F64" s="107"/>
      <c r="G64" s="107"/>
      <c r="H64" s="107"/>
      <c r="I64" s="135"/>
      <c r="J64" s="135"/>
      <c r="K64" s="135"/>
      <c r="L64" s="107"/>
      <c r="M64" s="107"/>
      <c r="N64" s="107"/>
      <c r="O64" s="107"/>
      <c r="P64" s="108"/>
      <c r="Q64" s="108"/>
      <c r="R64" s="108"/>
      <c r="S64" s="108"/>
      <c r="T64" s="135">
        <f t="shared" si="24"/>
        <v>0</v>
      </c>
      <c r="U64" s="400">
        <f t="shared" si="25"/>
      </c>
    </row>
    <row r="65" spans="1:21" s="79" customFormat="1" ht="17.25" customHeight="1">
      <c r="A65" s="133" t="s">
        <v>207</v>
      </c>
      <c r="B65" s="134" t="s">
        <v>208</v>
      </c>
      <c r="C65" s="135">
        <f>SUM(C66:C75)</f>
        <v>1047</v>
      </c>
      <c r="D65" s="135">
        <f>E65+F65</f>
        <v>2226</v>
      </c>
      <c r="E65" s="135">
        <f>SUM(E66:E75)</f>
        <v>980</v>
      </c>
      <c r="F65" s="135">
        <f>SUM(F66:F75)</f>
        <v>1246</v>
      </c>
      <c r="G65" s="135">
        <f>SUM(G66:G75)</f>
        <v>10</v>
      </c>
      <c r="H65" s="135">
        <f>SUM(H66:H75)</f>
        <v>0</v>
      </c>
      <c r="I65" s="135">
        <f>J65+Q65+R65+S65</f>
        <v>2216</v>
      </c>
      <c r="J65" s="135">
        <f>SUM(K65,N65:P65)</f>
        <v>1521</v>
      </c>
      <c r="K65" s="135">
        <f>L65+M65</f>
        <v>935</v>
      </c>
      <c r="L65" s="135">
        <f aca="true" t="shared" si="36" ref="L65:S65">SUM(L66:L75)</f>
        <v>884</v>
      </c>
      <c r="M65" s="135">
        <f t="shared" si="36"/>
        <v>51</v>
      </c>
      <c r="N65" s="135">
        <f t="shared" si="36"/>
        <v>586</v>
      </c>
      <c r="O65" s="135">
        <f t="shared" si="36"/>
        <v>0</v>
      </c>
      <c r="P65" s="135">
        <f t="shared" si="36"/>
        <v>0</v>
      </c>
      <c r="Q65" s="135">
        <f t="shared" si="36"/>
        <v>684</v>
      </c>
      <c r="R65" s="135">
        <f t="shared" si="36"/>
        <v>11</v>
      </c>
      <c r="S65" s="135">
        <f t="shared" si="36"/>
        <v>0</v>
      </c>
      <c r="T65" s="135">
        <f t="shared" si="24"/>
        <v>1281</v>
      </c>
      <c r="U65" s="400">
        <f t="shared" si="25"/>
        <v>0.6147271531886916</v>
      </c>
    </row>
    <row r="66" spans="1:21" s="79" customFormat="1" ht="13.5" customHeight="1">
      <c r="A66" s="105">
        <v>1</v>
      </c>
      <c r="B66" s="106" t="s">
        <v>265</v>
      </c>
      <c r="C66" s="107">
        <v>15</v>
      </c>
      <c r="D66" s="135">
        <f>E66+F66</f>
        <v>15</v>
      </c>
      <c r="E66" s="107">
        <v>0</v>
      </c>
      <c r="F66" s="107">
        <v>15</v>
      </c>
      <c r="G66" s="107"/>
      <c r="H66" s="107"/>
      <c r="I66" s="135">
        <f>J66+Q66+R66+S66</f>
        <v>15</v>
      </c>
      <c r="J66" s="135">
        <f>SUM(K66,N66:P66)</f>
        <v>15</v>
      </c>
      <c r="K66" s="135">
        <f>L66+M66</f>
        <v>15</v>
      </c>
      <c r="L66" s="107">
        <v>15</v>
      </c>
      <c r="M66" s="107"/>
      <c r="N66" s="107"/>
      <c r="O66" s="107"/>
      <c r="P66" s="108"/>
      <c r="Q66" s="108">
        <v>0</v>
      </c>
      <c r="R66" s="108"/>
      <c r="S66" s="108"/>
      <c r="T66" s="135">
        <f t="shared" si="24"/>
        <v>0</v>
      </c>
      <c r="U66" s="400">
        <f t="shared" si="25"/>
        <v>1</v>
      </c>
    </row>
    <row r="67" spans="1:21" s="79" customFormat="1" ht="13.5" customHeight="1">
      <c r="A67" s="105">
        <v>2</v>
      </c>
      <c r="B67" s="106" t="s">
        <v>263</v>
      </c>
      <c r="C67" s="107">
        <v>119</v>
      </c>
      <c r="D67" s="135">
        <f aca="true" t="shared" si="37" ref="D67:D74">E67+F67</f>
        <v>204</v>
      </c>
      <c r="E67" s="107">
        <v>76</v>
      </c>
      <c r="F67" s="107">
        <v>128</v>
      </c>
      <c r="G67" s="107"/>
      <c r="H67" s="107"/>
      <c r="I67" s="135">
        <f aca="true" t="shared" si="38" ref="I67:I74">J67+Q67+R67+S67</f>
        <v>204</v>
      </c>
      <c r="J67" s="135">
        <f aca="true" t="shared" si="39" ref="J67:J74">SUM(K67,N67:P67)</f>
        <v>156</v>
      </c>
      <c r="K67" s="135">
        <f aca="true" t="shared" si="40" ref="K67:K74">L67+M67</f>
        <v>98</v>
      </c>
      <c r="L67" s="107">
        <v>96</v>
      </c>
      <c r="M67" s="107">
        <v>2</v>
      </c>
      <c r="N67" s="107">
        <v>58</v>
      </c>
      <c r="O67" s="107"/>
      <c r="P67" s="108"/>
      <c r="Q67" s="108">
        <v>47</v>
      </c>
      <c r="R67" s="108">
        <v>1</v>
      </c>
      <c r="S67" s="108"/>
      <c r="T67" s="135">
        <f t="shared" si="24"/>
        <v>106</v>
      </c>
      <c r="U67" s="400">
        <f t="shared" si="25"/>
        <v>0.6282051282051282</v>
      </c>
    </row>
    <row r="68" spans="1:21" s="79" customFormat="1" ht="13.5" customHeight="1">
      <c r="A68" s="105">
        <v>3</v>
      </c>
      <c r="B68" s="106" t="s">
        <v>262</v>
      </c>
      <c r="C68" s="107">
        <v>161</v>
      </c>
      <c r="D68" s="135">
        <f t="shared" si="37"/>
        <v>327</v>
      </c>
      <c r="E68" s="107">
        <v>140</v>
      </c>
      <c r="F68" s="107">
        <v>187</v>
      </c>
      <c r="G68" s="107">
        <v>1</v>
      </c>
      <c r="H68" s="107"/>
      <c r="I68" s="135">
        <f t="shared" si="38"/>
        <v>326</v>
      </c>
      <c r="J68" s="135">
        <f t="shared" si="39"/>
        <v>202</v>
      </c>
      <c r="K68" s="135">
        <f t="shared" si="40"/>
        <v>139</v>
      </c>
      <c r="L68" s="107">
        <v>136</v>
      </c>
      <c r="M68" s="107">
        <v>3</v>
      </c>
      <c r="N68" s="107">
        <v>63</v>
      </c>
      <c r="O68" s="107"/>
      <c r="P68" s="108"/>
      <c r="Q68" s="108">
        <v>123</v>
      </c>
      <c r="R68" s="108">
        <v>1</v>
      </c>
      <c r="S68" s="108"/>
      <c r="T68" s="135">
        <f t="shared" si="24"/>
        <v>187</v>
      </c>
      <c r="U68" s="400">
        <f t="shared" si="25"/>
        <v>0.6881188118811881</v>
      </c>
    </row>
    <row r="69" spans="1:21" s="79" customFormat="1" ht="13.5" customHeight="1">
      <c r="A69" s="105">
        <v>4</v>
      </c>
      <c r="B69" s="106" t="s">
        <v>306</v>
      </c>
      <c r="C69" s="107">
        <v>98</v>
      </c>
      <c r="D69" s="135">
        <f t="shared" si="37"/>
        <v>255</v>
      </c>
      <c r="E69" s="107">
        <v>140</v>
      </c>
      <c r="F69" s="107">
        <v>115</v>
      </c>
      <c r="G69" s="107"/>
      <c r="H69" s="107"/>
      <c r="I69" s="135">
        <f t="shared" si="38"/>
        <v>255</v>
      </c>
      <c r="J69" s="135">
        <f t="shared" si="39"/>
        <v>160</v>
      </c>
      <c r="K69" s="135">
        <f t="shared" si="40"/>
        <v>83</v>
      </c>
      <c r="L69" s="107">
        <v>70</v>
      </c>
      <c r="M69" s="107">
        <v>13</v>
      </c>
      <c r="N69" s="107">
        <v>77</v>
      </c>
      <c r="O69" s="107"/>
      <c r="P69" s="108"/>
      <c r="Q69" s="108">
        <v>94</v>
      </c>
      <c r="R69" s="108">
        <v>1</v>
      </c>
      <c r="S69" s="108"/>
      <c r="T69" s="135">
        <f t="shared" si="24"/>
        <v>172</v>
      </c>
      <c r="U69" s="400">
        <f t="shared" si="25"/>
        <v>0.51875</v>
      </c>
    </row>
    <row r="70" spans="1:21" s="79" customFormat="1" ht="13.5" customHeight="1">
      <c r="A70" s="105">
        <v>5</v>
      </c>
      <c r="B70" s="106" t="s">
        <v>261</v>
      </c>
      <c r="C70" s="107">
        <v>138</v>
      </c>
      <c r="D70" s="135">
        <f t="shared" si="37"/>
        <v>321</v>
      </c>
      <c r="E70" s="107">
        <v>144</v>
      </c>
      <c r="F70" s="107">
        <v>177</v>
      </c>
      <c r="G70" s="107"/>
      <c r="H70" s="107"/>
      <c r="I70" s="135">
        <f t="shared" si="38"/>
        <v>321</v>
      </c>
      <c r="J70" s="135">
        <f t="shared" si="39"/>
        <v>235</v>
      </c>
      <c r="K70" s="135">
        <f t="shared" si="40"/>
        <v>138</v>
      </c>
      <c r="L70" s="107">
        <v>124</v>
      </c>
      <c r="M70" s="107">
        <v>14</v>
      </c>
      <c r="N70" s="107">
        <v>97</v>
      </c>
      <c r="O70" s="107"/>
      <c r="P70" s="108"/>
      <c r="Q70" s="108">
        <v>85</v>
      </c>
      <c r="R70" s="108">
        <v>1</v>
      </c>
      <c r="S70" s="108"/>
      <c r="T70" s="135">
        <f t="shared" si="24"/>
        <v>183</v>
      </c>
      <c r="U70" s="400">
        <f t="shared" si="25"/>
        <v>0.5872340425531914</v>
      </c>
    </row>
    <row r="71" spans="1:21" s="79" customFormat="1" ht="13.5" customHeight="1">
      <c r="A71" s="105">
        <v>6</v>
      </c>
      <c r="B71" s="106" t="s">
        <v>264</v>
      </c>
      <c r="C71" s="107">
        <v>165</v>
      </c>
      <c r="D71" s="135">
        <f t="shared" si="37"/>
        <v>354</v>
      </c>
      <c r="E71" s="107">
        <v>139</v>
      </c>
      <c r="F71" s="107">
        <v>215</v>
      </c>
      <c r="G71" s="107">
        <v>1</v>
      </c>
      <c r="H71" s="107"/>
      <c r="I71" s="135">
        <f t="shared" si="38"/>
        <v>353</v>
      </c>
      <c r="J71" s="135">
        <f t="shared" si="39"/>
        <v>254</v>
      </c>
      <c r="K71" s="135">
        <f t="shared" si="40"/>
        <v>158</v>
      </c>
      <c r="L71" s="107">
        <v>150</v>
      </c>
      <c r="M71" s="107">
        <v>8</v>
      </c>
      <c r="N71" s="107">
        <v>96</v>
      </c>
      <c r="O71" s="107"/>
      <c r="P71" s="108"/>
      <c r="Q71" s="108">
        <v>98</v>
      </c>
      <c r="R71" s="108">
        <v>1</v>
      </c>
      <c r="S71" s="108"/>
      <c r="T71" s="135">
        <f t="shared" si="24"/>
        <v>195</v>
      </c>
      <c r="U71" s="400">
        <f t="shared" si="25"/>
        <v>0.6220472440944882</v>
      </c>
    </row>
    <row r="72" spans="1:21" s="79" customFormat="1" ht="13.5" customHeight="1">
      <c r="A72" s="105">
        <v>7</v>
      </c>
      <c r="B72" s="106" t="s">
        <v>260</v>
      </c>
      <c r="C72" s="107">
        <v>129</v>
      </c>
      <c r="D72" s="135">
        <f t="shared" si="37"/>
        <v>250</v>
      </c>
      <c r="E72" s="107">
        <v>101</v>
      </c>
      <c r="F72" s="107">
        <v>149</v>
      </c>
      <c r="G72" s="107"/>
      <c r="H72" s="107"/>
      <c r="I72" s="135">
        <f t="shared" si="38"/>
        <v>250</v>
      </c>
      <c r="J72" s="135">
        <f t="shared" si="39"/>
        <v>176</v>
      </c>
      <c r="K72" s="135">
        <f t="shared" si="40"/>
        <v>93</v>
      </c>
      <c r="L72" s="107">
        <v>91</v>
      </c>
      <c r="M72" s="107">
        <v>2</v>
      </c>
      <c r="N72" s="107">
        <v>83</v>
      </c>
      <c r="O72" s="107"/>
      <c r="P72" s="108"/>
      <c r="Q72" s="108">
        <v>74</v>
      </c>
      <c r="R72" s="108"/>
      <c r="S72" s="108"/>
      <c r="T72" s="135">
        <f t="shared" si="24"/>
        <v>157</v>
      </c>
      <c r="U72" s="400">
        <f t="shared" si="25"/>
        <v>0.5284090909090909</v>
      </c>
    </row>
    <row r="73" spans="1:21" s="79" customFormat="1" ht="13.5" customHeight="1">
      <c r="A73" s="105">
        <v>8</v>
      </c>
      <c r="B73" s="106" t="s">
        <v>266</v>
      </c>
      <c r="C73" s="107">
        <v>130</v>
      </c>
      <c r="D73" s="135">
        <f>E73+F73</f>
        <v>285</v>
      </c>
      <c r="E73" s="107">
        <v>133</v>
      </c>
      <c r="F73" s="107">
        <v>152</v>
      </c>
      <c r="G73" s="107">
        <v>8</v>
      </c>
      <c r="H73" s="107"/>
      <c r="I73" s="135">
        <f>J73+Q73+R73+S73</f>
        <v>277</v>
      </c>
      <c r="J73" s="135">
        <f>SUM(K73,N73:P73)</f>
        <v>168</v>
      </c>
      <c r="K73" s="135">
        <f>L73+M73</f>
        <v>113</v>
      </c>
      <c r="L73" s="107">
        <v>111</v>
      </c>
      <c r="M73" s="107">
        <v>2</v>
      </c>
      <c r="N73" s="107">
        <v>55</v>
      </c>
      <c r="O73" s="107"/>
      <c r="P73" s="108"/>
      <c r="Q73" s="108">
        <v>103</v>
      </c>
      <c r="R73" s="108">
        <v>6</v>
      </c>
      <c r="S73" s="108"/>
      <c r="T73" s="135">
        <f>SUM(N73:S73)</f>
        <v>164</v>
      </c>
      <c r="U73" s="400">
        <f>IF(J73&lt;&gt;0,K73/J73,"")</f>
        <v>0.6726190476190477</v>
      </c>
    </row>
    <row r="74" spans="1:21" s="79" customFormat="1" ht="13.5" customHeight="1">
      <c r="A74" s="105">
        <v>9</v>
      </c>
      <c r="B74" s="106" t="s">
        <v>304</v>
      </c>
      <c r="C74" s="107">
        <v>92</v>
      </c>
      <c r="D74" s="135">
        <f t="shared" si="37"/>
        <v>215</v>
      </c>
      <c r="E74" s="107">
        <v>107</v>
      </c>
      <c r="F74" s="107">
        <v>108</v>
      </c>
      <c r="G74" s="107"/>
      <c r="H74" s="107"/>
      <c r="I74" s="135">
        <f t="shared" si="38"/>
        <v>215</v>
      </c>
      <c r="J74" s="135">
        <f t="shared" si="39"/>
        <v>155</v>
      </c>
      <c r="K74" s="135">
        <f t="shared" si="40"/>
        <v>98</v>
      </c>
      <c r="L74" s="107">
        <v>91</v>
      </c>
      <c r="M74" s="107">
        <v>7</v>
      </c>
      <c r="N74" s="107">
        <v>57</v>
      </c>
      <c r="O74" s="107"/>
      <c r="P74" s="108"/>
      <c r="Q74" s="108">
        <v>60</v>
      </c>
      <c r="R74" s="108"/>
      <c r="S74" s="108"/>
      <c r="T74" s="135">
        <f t="shared" si="24"/>
        <v>117</v>
      </c>
      <c r="U74" s="400">
        <f t="shared" si="25"/>
        <v>0.632258064516129</v>
      </c>
    </row>
    <row r="75" spans="1:21" s="79" customFormat="1" ht="12.75" customHeight="1">
      <c r="A75" s="105" t="s">
        <v>9</v>
      </c>
      <c r="B75" s="106" t="s">
        <v>11</v>
      </c>
      <c r="C75" s="107"/>
      <c r="D75" s="135">
        <f aca="true" t="shared" si="41" ref="D75:D82">E75+F75</f>
        <v>0</v>
      </c>
      <c r="E75" s="107"/>
      <c r="F75" s="107"/>
      <c r="G75" s="107"/>
      <c r="H75" s="107"/>
      <c r="I75" s="135">
        <f aca="true" t="shared" si="42" ref="I75:I82">J75+Q75+R75+S75</f>
        <v>0</v>
      </c>
      <c r="J75" s="135">
        <f aca="true" t="shared" si="43" ref="J75:J82">SUM(K75,N75:P75)</f>
        <v>0</v>
      </c>
      <c r="K75" s="135">
        <f aca="true" t="shared" si="44" ref="K75:K82">L75+M75</f>
        <v>0</v>
      </c>
      <c r="L75" s="107"/>
      <c r="M75" s="107"/>
      <c r="N75" s="107"/>
      <c r="O75" s="107"/>
      <c r="P75" s="108"/>
      <c r="Q75" s="108"/>
      <c r="R75" s="108"/>
      <c r="S75" s="108"/>
      <c r="T75" s="135">
        <f t="shared" si="24"/>
        <v>0</v>
      </c>
      <c r="U75" s="400">
        <f t="shared" si="25"/>
      </c>
    </row>
    <row r="76" spans="1:21" s="79" customFormat="1" ht="13.5" customHeight="1">
      <c r="A76" s="133" t="s">
        <v>209</v>
      </c>
      <c r="B76" s="134" t="s">
        <v>210</v>
      </c>
      <c r="C76" s="135">
        <f>SUM(C77:C83)</f>
        <v>975</v>
      </c>
      <c r="D76" s="135">
        <f t="shared" si="41"/>
        <v>1797</v>
      </c>
      <c r="E76" s="135">
        <f>SUM(E77:E83)</f>
        <v>659</v>
      </c>
      <c r="F76" s="135">
        <f>SUM(F77:F83)</f>
        <v>1138</v>
      </c>
      <c r="G76" s="135">
        <f>SUM(G77:G83)</f>
        <v>7</v>
      </c>
      <c r="H76" s="135">
        <f>SUM(H77:H83)</f>
        <v>0</v>
      </c>
      <c r="I76" s="135">
        <f t="shared" si="42"/>
        <v>1790</v>
      </c>
      <c r="J76" s="135">
        <f t="shared" si="43"/>
        <v>1360</v>
      </c>
      <c r="K76" s="135">
        <f t="shared" si="44"/>
        <v>918</v>
      </c>
      <c r="L76" s="135">
        <f aca="true" t="shared" si="45" ref="L76:S76">SUM(L77:L83)</f>
        <v>894</v>
      </c>
      <c r="M76" s="135">
        <f t="shared" si="45"/>
        <v>24</v>
      </c>
      <c r="N76" s="135">
        <f t="shared" si="45"/>
        <v>441</v>
      </c>
      <c r="O76" s="135">
        <f t="shared" si="45"/>
        <v>1</v>
      </c>
      <c r="P76" s="135">
        <f t="shared" si="45"/>
        <v>0</v>
      </c>
      <c r="Q76" s="135">
        <f t="shared" si="45"/>
        <v>427</v>
      </c>
      <c r="R76" s="135">
        <f t="shared" si="45"/>
        <v>0</v>
      </c>
      <c r="S76" s="135">
        <f t="shared" si="45"/>
        <v>3</v>
      </c>
      <c r="T76" s="135">
        <f t="shared" si="24"/>
        <v>872</v>
      </c>
      <c r="U76" s="400">
        <f t="shared" si="25"/>
        <v>0.675</v>
      </c>
    </row>
    <row r="77" spans="1:21" s="79" customFormat="1" ht="13.5" customHeight="1">
      <c r="A77" s="105" t="s">
        <v>13</v>
      </c>
      <c r="B77" s="106" t="s">
        <v>307</v>
      </c>
      <c r="C77" s="107">
        <v>50</v>
      </c>
      <c r="D77" s="135">
        <f t="shared" si="41"/>
        <v>80</v>
      </c>
      <c r="E77" s="107">
        <v>19</v>
      </c>
      <c r="F77" s="107">
        <v>61</v>
      </c>
      <c r="G77" s="107">
        <v>0</v>
      </c>
      <c r="H77" s="107"/>
      <c r="I77" s="135">
        <f t="shared" si="42"/>
        <v>80</v>
      </c>
      <c r="J77" s="135">
        <f t="shared" si="43"/>
        <v>74</v>
      </c>
      <c r="K77" s="135">
        <f t="shared" si="44"/>
        <v>62</v>
      </c>
      <c r="L77" s="107">
        <v>62</v>
      </c>
      <c r="M77" s="107">
        <v>0</v>
      </c>
      <c r="N77" s="107">
        <v>11</v>
      </c>
      <c r="O77" s="107">
        <v>1</v>
      </c>
      <c r="P77" s="108">
        <v>0</v>
      </c>
      <c r="Q77" s="108">
        <v>6</v>
      </c>
      <c r="R77" s="108">
        <v>0</v>
      </c>
      <c r="S77" s="108">
        <v>0</v>
      </c>
      <c r="T77" s="135">
        <f t="shared" si="24"/>
        <v>18</v>
      </c>
      <c r="U77" s="400">
        <f t="shared" si="25"/>
        <v>0.8378378378378378</v>
      </c>
    </row>
    <row r="78" spans="1:21" s="79" customFormat="1" ht="13.5" customHeight="1">
      <c r="A78" s="105" t="s">
        <v>14</v>
      </c>
      <c r="B78" s="106" t="s">
        <v>308</v>
      </c>
      <c r="C78" s="107">
        <v>200</v>
      </c>
      <c r="D78" s="135">
        <f t="shared" si="41"/>
        <v>397</v>
      </c>
      <c r="E78" s="107">
        <v>152</v>
      </c>
      <c r="F78" s="107">
        <v>245</v>
      </c>
      <c r="G78" s="107">
        <v>0</v>
      </c>
      <c r="H78" s="107"/>
      <c r="I78" s="135">
        <f t="shared" si="42"/>
        <v>397</v>
      </c>
      <c r="J78" s="135">
        <f t="shared" si="43"/>
        <v>314</v>
      </c>
      <c r="K78" s="135">
        <f t="shared" si="44"/>
        <v>188</v>
      </c>
      <c r="L78" s="107">
        <v>181</v>
      </c>
      <c r="M78" s="107">
        <v>7</v>
      </c>
      <c r="N78" s="107">
        <v>126</v>
      </c>
      <c r="O78" s="107"/>
      <c r="P78" s="108"/>
      <c r="Q78" s="108">
        <v>83</v>
      </c>
      <c r="R78" s="108"/>
      <c r="S78" s="108"/>
      <c r="T78" s="135">
        <f t="shared" si="24"/>
        <v>209</v>
      </c>
      <c r="U78" s="400">
        <f t="shared" si="25"/>
        <v>0.5987261146496815</v>
      </c>
    </row>
    <row r="79" spans="1:21" s="79" customFormat="1" ht="13.5" customHeight="1">
      <c r="A79" s="105" t="s">
        <v>19</v>
      </c>
      <c r="B79" s="106" t="s">
        <v>268</v>
      </c>
      <c r="C79" s="107">
        <v>185</v>
      </c>
      <c r="D79" s="135">
        <f t="shared" si="41"/>
        <v>292</v>
      </c>
      <c r="E79" s="107">
        <v>87</v>
      </c>
      <c r="F79" s="107">
        <v>205</v>
      </c>
      <c r="G79" s="107">
        <v>1</v>
      </c>
      <c r="H79" s="107"/>
      <c r="I79" s="135">
        <f t="shared" si="42"/>
        <v>291</v>
      </c>
      <c r="J79" s="135">
        <f t="shared" si="43"/>
        <v>246</v>
      </c>
      <c r="K79" s="135">
        <f t="shared" si="44"/>
        <v>168</v>
      </c>
      <c r="L79" s="107">
        <v>165</v>
      </c>
      <c r="M79" s="107">
        <v>3</v>
      </c>
      <c r="N79" s="107">
        <v>78</v>
      </c>
      <c r="O79" s="107"/>
      <c r="P79" s="108"/>
      <c r="Q79" s="108">
        <v>44</v>
      </c>
      <c r="R79" s="108"/>
      <c r="S79" s="108">
        <v>1</v>
      </c>
      <c r="T79" s="135">
        <f t="shared" si="24"/>
        <v>123</v>
      </c>
      <c r="U79" s="400">
        <f t="shared" si="25"/>
        <v>0.6829268292682927</v>
      </c>
    </row>
    <row r="80" spans="1:21" s="79" customFormat="1" ht="13.5" customHeight="1">
      <c r="A80" s="105" t="s">
        <v>21</v>
      </c>
      <c r="B80" s="106" t="s">
        <v>282</v>
      </c>
      <c r="C80" s="107">
        <v>235</v>
      </c>
      <c r="D80" s="135">
        <f t="shared" si="41"/>
        <v>396</v>
      </c>
      <c r="E80" s="107">
        <v>133</v>
      </c>
      <c r="F80" s="107">
        <v>263</v>
      </c>
      <c r="G80" s="107">
        <v>3</v>
      </c>
      <c r="H80" s="107"/>
      <c r="I80" s="135">
        <f t="shared" si="42"/>
        <v>393</v>
      </c>
      <c r="J80" s="135">
        <f t="shared" si="43"/>
        <v>290</v>
      </c>
      <c r="K80" s="135">
        <f t="shared" si="44"/>
        <v>203</v>
      </c>
      <c r="L80" s="107">
        <v>199</v>
      </c>
      <c r="M80" s="107">
        <v>4</v>
      </c>
      <c r="N80" s="107">
        <v>87</v>
      </c>
      <c r="O80" s="107" t="s">
        <v>2</v>
      </c>
      <c r="P80" s="108"/>
      <c r="Q80" s="108">
        <v>103</v>
      </c>
      <c r="R80" s="108"/>
      <c r="S80" s="108">
        <v>0</v>
      </c>
      <c r="T80" s="135">
        <f t="shared" si="24"/>
        <v>190</v>
      </c>
      <c r="U80" s="400">
        <f t="shared" si="25"/>
        <v>0.7</v>
      </c>
    </row>
    <row r="81" spans="1:21" s="79" customFormat="1" ht="13.5" customHeight="1">
      <c r="A81" s="105" t="s">
        <v>22</v>
      </c>
      <c r="B81" s="106" t="s">
        <v>267</v>
      </c>
      <c r="C81" s="107">
        <v>120</v>
      </c>
      <c r="D81" s="135">
        <f t="shared" si="41"/>
        <v>306</v>
      </c>
      <c r="E81" s="107">
        <v>147</v>
      </c>
      <c r="F81" s="107">
        <v>159</v>
      </c>
      <c r="G81" s="107">
        <v>1</v>
      </c>
      <c r="H81" s="107"/>
      <c r="I81" s="135">
        <f t="shared" si="42"/>
        <v>305</v>
      </c>
      <c r="J81" s="135">
        <f t="shared" si="43"/>
        <v>193</v>
      </c>
      <c r="K81" s="135">
        <f t="shared" si="44"/>
        <v>135</v>
      </c>
      <c r="L81" s="107">
        <v>131</v>
      </c>
      <c r="M81" s="107">
        <v>4</v>
      </c>
      <c r="N81" s="107">
        <v>58</v>
      </c>
      <c r="O81" s="107"/>
      <c r="P81" s="108"/>
      <c r="Q81" s="108">
        <v>112</v>
      </c>
      <c r="R81" s="108"/>
      <c r="S81" s="108"/>
      <c r="T81" s="135">
        <f t="shared" si="24"/>
        <v>170</v>
      </c>
      <c r="U81" s="400">
        <f t="shared" si="25"/>
        <v>0.6994818652849741</v>
      </c>
    </row>
    <row r="82" spans="1:21" s="79" customFormat="1" ht="13.5" customHeight="1">
      <c r="A82" s="105" t="s">
        <v>23</v>
      </c>
      <c r="B82" s="106" t="s">
        <v>269</v>
      </c>
      <c r="C82" s="107">
        <v>185</v>
      </c>
      <c r="D82" s="135">
        <f t="shared" si="41"/>
        <v>326</v>
      </c>
      <c r="E82" s="107">
        <v>121</v>
      </c>
      <c r="F82" s="107">
        <v>205</v>
      </c>
      <c r="G82" s="107">
        <v>2</v>
      </c>
      <c r="H82" s="107"/>
      <c r="I82" s="135">
        <f t="shared" si="42"/>
        <v>324</v>
      </c>
      <c r="J82" s="135">
        <f t="shared" si="43"/>
        <v>243</v>
      </c>
      <c r="K82" s="135">
        <f t="shared" si="44"/>
        <v>162</v>
      </c>
      <c r="L82" s="107">
        <v>156</v>
      </c>
      <c r="M82" s="107">
        <v>6</v>
      </c>
      <c r="N82" s="107">
        <v>81</v>
      </c>
      <c r="O82" s="107">
        <v>0</v>
      </c>
      <c r="P82" s="108">
        <v>0</v>
      </c>
      <c r="Q82" s="108">
        <v>79</v>
      </c>
      <c r="R82" s="108">
        <v>0</v>
      </c>
      <c r="S82" s="108">
        <v>2</v>
      </c>
      <c r="T82" s="135">
        <f t="shared" si="24"/>
        <v>162</v>
      </c>
      <c r="U82" s="400">
        <f t="shared" si="25"/>
        <v>0.6666666666666666</v>
      </c>
    </row>
    <row r="83" spans="1:21" s="79" customFormat="1" ht="13.5" customHeight="1">
      <c r="A83" s="105" t="s">
        <v>9</v>
      </c>
      <c r="B83" s="106"/>
      <c r="C83" s="107"/>
      <c r="D83" s="135"/>
      <c r="E83" s="107"/>
      <c r="F83" s="107"/>
      <c r="G83" s="107"/>
      <c r="H83" s="107"/>
      <c r="I83" s="135"/>
      <c r="J83" s="135"/>
      <c r="K83" s="135"/>
      <c r="L83" s="107"/>
      <c r="M83" s="107"/>
      <c r="N83" s="107"/>
      <c r="O83" s="107"/>
      <c r="P83" s="108"/>
      <c r="Q83" s="108"/>
      <c r="R83" s="108"/>
      <c r="S83" s="108"/>
      <c r="T83" s="135">
        <f t="shared" si="24"/>
        <v>0</v>
      </c>
      <c r="U83" s="400">
        <f t="shared" si="25"/>
      </c>
    </row>
    <row r="84" spans="1:21" s="79" customFormat="1" ht="17.25" customHeight="1">
      <c r="A84" s="133" t="s">
        <v>211</v>
      </c>
      <c r="B84" s="134" t="s">
        <v>212</v>
      </c>
      <c r="C84" s="135">
        <f>SUM(C85:C90)</f>
        <v>507</v>
      </c>
      <c r="D84" s="135">
        <f aca="true" t="shared" si="46" ref="D84:D98">E84+F84</f>
        <v>1803</v>
      </c>
      <c r="E84" s="135">
        <f>SUM(E85:E90)</f>
        <v>746</v>
      </c>
      <c r="F84" s="135">
        <f>SUM(F85:F90)</f>
        <v>1057</v>
      </c>
      <c r="G84" s="135">
        <f>SUM(G85:G90)</f>
        <v>14</v>
      </c>
      <c r="H84" s="135">
        <f>SUM(H85:H90)</f>
        <v>0</v>
      </c>
      <c r="I84" s="135">
        <f aca="true" t="shared" si="47" ref="I84:I98">J84+Q84+R84+S84</f>
        <v>1789</v>
      </c>
      <c r="J84" s="135">
        <f aca="true" t="shared" si="48" ref="J84:J98">SUM(K84,N84:P84)</f>
        <v>1240</v>
      </c>
      <c r="K84" s="135">
        <f aca="true" t="shared" si="49" ref="K84:K98">L84+M84</f>
        <v>816</v>
      </c>
      <c r="L84" s="135">
        <f aca="true" t="shared" si="50" ref="L84:S84">SUM(L85:L90)</f>
        <v>782</v>
      </c>
      <c r="M84" s="135">
        <f t="shared" si="50"/>
        <v>34</v>
      </c>
      <c r="N84" s="135">
        <f t="shared" si="50"/>
        <v>422</v>
      </c>
      <c r="O84" s="135">
        <f t="shared" si="50"/>
        <v>2</v>
      </c>
      <c r="P84" s="135">
        <f t="shared" si="50"/>
        <v>0</v>
      </c>
      <c r="Q84" s="135">
        <f t="shared" si="50"/>
        <v>541</v>
      </c>
      <c r="R84" s="135">
        <f t="shared" si="50"/>
        <v>7</v>
      </c>
      <c r="S84" s="135">
        <f t="shared" si="50"/>
        <v>1</v>
      </c>
      <c r="T84" s="135">
        <f t="shared" si="24"/>
        <v>973</v>
      </c>
      <c r="U84" s="400">
        <f t="shared" si="25"/>
        <v>0.6580645161290323</v>
      </c>
    </row>
    <row r="85" spans="1:21" s="79" customFormat="1" ht="13.5" customHeight="1">
      <c r="A85" s="105" t="s">
        <v>13</v>
      </c>
      <c r="B85" s="106" t="s">
        <v>237</v>
      </c>
      <c r="C85" s="107">
        <v>9</v>
      </c>
      <c r="D85" s="135">
        <f t="shared" si="46"/>
        <v>9</v>
      </c>
      <c r="E85" s="107">
        <v>0</v>
      </c>
      <c r="F85" s="107">
        <v>9</v>
      </c>
      <c r="G85" s="107">
        <v>0</v>
      </c>
      <c r="H85" s="107">
        <v>0</v>
      </c>
      <c r="I85" s="135">
        <f t="shared" si="47"/>
        <v>9</v>
      </c>
      <c r="J85" s="135">
        <f t="shared" si="48"/>
        <v>9</v>
      </c>
      <c r="K85" s="135">
        <f t="shared" si="49"/>
        <v>9</v>
      </c>
      <c r="L85" s="107">
        <v>9</v>
      </c>
      <c r="M85" s="107">
        <v>0</v>
      </c>
      <c r="N85" s="107">
        <v>0</v>
      </c>
      <c r="O85" s="107">
        <v>0</v>
      </c>
      <c r="P85" s="108">
        <v>0</v>
      </c>
      <c r="Q85" s="108">
        <v>0</v>
      </c>
      <c r="R85" s="108">
        <v>0</v>
      </c>
      <c r="S85" s="108">
        <v>0</v>
      </c>
      <c r="T85" s="135">
        <f t="shared" si="24"/>
        <v>0</v>
      </c>
      <c r="U85" s="400">
        <f t="shared" si="25"/>
        <v>1</v>
      </c>
    </row>
    <row r="86" spans="1:21" s="79" customFormat="1" ht="13.5" customHeight="1">
      <c r="A86" s="105" t="s">
        <v>14</v>
      </c>
      <c r="B86" s="106" t="s">
        <v>236</v>
      </c>
      <c r="C86" s="107">
        <v>131</v>
      </c>
      <c r="D86" s="135">
        <f t="shared" si="46"/>
        <v>447</v>
      </c>
      <c r="E86" s="107">
        <v>163</v>
      </c>
      <c r="F86" s="107">
        <v>284</v>
      </c>
      <c r="G86" s="107">
        <v>1</v>
      </c>
      <c r="H86" s="107">
        <v>0</v>
      </c>
      <c r="I86" s="135">
        <f t="shared" si="47"/>
        <v>446</v>
      </c>
      <c r="J86" s="135">
        <f t="shared" si="48"/>
        <v>304</v>
      </c>
      <c r="K86" s="135">
        <f t="shared" si="49"/>
        <v>186</v>
      </c>
      <c r="L86" s="107">
        <v>185</v>
      </c>
      <c r="M86" s="107">
        <v>1</v>
      </c>
      <c r="N86" s="107">
        <v>118</v>
      </c>
      <c r="O86" s="107">
        <v>0</v>
      </c>
      <c r="P86" s="108">
        <v>0</v>
      </c>
      <c r="Q86" s="108">
        <v>140</v>
      </c>
      <c r="R86" s="108">
        <v>2</v>
      </c>
      <c r="S86" s="108">
        <v>0</v>
      </c>
      <c r="T86" s="135">
        <f t="shared" si="24"/>
        <v>260</v>
      </c>
      <c r="U86" s="400">
        <f t="shared" si="25"/>
        <v>0.6118421052631579</v>
      </c>
    </row>
    <row r="87" spans="1:21" s="79" customFormat="1" ht="13.5" customHeight="1">
      <c r="A87" s="105" t="s">
        <v>19</v>
      </c>
      <c r="B87" s="106" t="s">
        <v>238</v>
      </c>
      <c r="C87" s="107">
        <v>99</v>
      </c>
      <c r="D87" s="135">
        <f t="shared" si="46"/>
        <v>359</v>
      </c>
      <c r="E87" s="107">
        <v>143</v>
      </c>
      <c r="F87" s="107">
        <v>216</v>
      </c>
      <c r="G87" s="107">
        <v>2</v>
      </c>
      <c r="H87" s="107">
        <v>0</v>
      </c>
      <c r="I87" s="135">
        <f t="shared" si="47"/>
        <v>357</v>
      </c>
      <c r="J87" s="135">
        <f t="shared" si="48"/>
        <v>258</v>
      </c>
      <c r="K87" s="135">
        <f t="shared" si="49"/>
        <v>183</v>
      </c>
      <c r="L87" s="107">
        <v>177</v>
      </c>
      <c r="M87" s="107">
        <v>6</v>
      </c>
      <c r="N87" s="107">
        <v>75</v>
      </c>
      <c r="O87" s="107">
        <v>0</v>
      </c>
      <c r="P87" s="108">
        <v>0</v>
      </c>
      <c r="Q87" s="108">
        <v>96</v>
      </c>
      <c r="R87" s="108">
        <v>2</v>
      </c>
      <c r="S87" s="108">
        <v>1</v>
      </c>
      <c r="T87" s="135">
        <f t="shared" si="24"/>
        <v>174</v>
      </c>
      <c r="U87" s="400">
        <f t="shared" si="25"/>
        <v>0.7093023255813954</v>
      </c>
    </row>
    <row r="88" spans="1:21" s="79" customFormat="1" ht="13.5" customHeight="1">
      <c r="A88" s="105" t="s">
        <v>21</v>
      </c>
      <c r="B88" s="106" t="s">
        <v>239</v>
      </c>
      <c r="C88" s="107">
        <v>112</v>
      </c>
      <c r="D88" s="135">
        <f t="shared" si="46"/>
        <v>406</v>
      </c>
      <c r="E88" s="107">
        <v>167</v>
      </c>
      <c r="F88" s="107">
        <v>239</v>
      </c>
      <c r="G88" s="107">
        <v>4</v>
      </c>
      <c r="H88" s="107">
        <v>0</v>
      </c>
      <c r="I88" s="135">
        <f t="shared" si="47"/>
        <v>402</v>
      </c>
      <c r="J88" s="135">
        <f t="shared" si="48"/>
        <v>289</v>
      </c>
      <c r="K88" s="135">
        <f t="shared" si="49"/>
        <v>191</v>
      </c>
      <c r="L88" s="107">
        <v>187</v>
      </c>
      <c r="M88" s="107">
        <v>4</v>
      </c>
      <c r="N88" s="107">
        <v>96</v>
      </c>
      <c r="O88" s="107">
        <v>2</v>
      </c>
      <c r="P88" s="108">
        <v>0</v>
      </c>
      <c r="Q88" s="108">
        <v>111</v>
      </c>
      <c r="R88" s="108">
        <v>2</v>
      </c>
      <c r="S88" s="108">
        <v>0</v>
      </c>
      <c r="T88" s="135">
        <f t="shared" si="24"/>
        <v>211</v>
      </c>
      <c r="U88" s="400">
        <f t="shared" si="25"/>
        <v>0.6608996539792388</v>
      </c>
    </row>
    <row r="89" spans="1:21" s="79" customFormat="1" ht="13.5" customHeight="1">
      <c r="A89" s="105" t="s">
        <v>22</v>
      </c>
      <c r="B89" s="106" t="s">
        <v>240</v>
      </c>
      <c r="C89" s="107">
        <v>156</v>
      </c>
      <c r="D89" s="135">
        <f t="shared" si="46"/>
        <v>582</v>
      </c>
      <c r="E89" s="107">
        <v>273</v>
      </c>
      <c r="F89" s="107">
        <v>309</v>
      </c>
      <c r="G89" s="107">
        <v>7</v>
      </c>
      <c r="H89" s="107">
        <v>0</v>
      </c>
      <c r="I89" s="135">
        <f t="shared" si="47"/>
        <v>575</v>
      </c>
      <c r="J89" s="135">
        <f t="shared" si="48"/>
        <v>380</v>
      </c>
      <c r="K89" s="135">
        <f t="shared" si="49"/>
        <v>247</v>
      </c>
      <c r="L89" s="107">
        <v>224</v>
      </c>
      <c r="M89" s="107">
        <v>23</v>
      </c>
      <c r="N89" s="107">
        <v>133</v>
      </c>
      <c r="O89" s="107">
        <v>0</v>
      </c>
      <c r="P89" s="108">
        <v>0</v>
      </c>
      <c r="Q89" s="108">
        <v>194</v>
      </c>
      <c r="R89" s="108">
        <v>1</v>
      </c>
      <c r="S89" s="108">
        <v>0</v>
      </c>
      <c r="T89" s="135">
        <f t="shared" si="24"/>
        <v>328</v>
      </c>
      <c r="U89" s="400">
        <f t="shared" si="25"/>
        <v>0.65</v>
      </c>
    </row>
    <row r="90" spans="1:21" s="79" customFormat="1" ht="13.5" customHeight="1">
      <c r="A90" s="105" t="s">
        <v>9</v>
      </c>
      <c r="B90" s="106" t="s">
        <v>11</v>
      </c>
      <c r="C90" s="107"/>
      <c r="D90" s="135">
        <f t="shared" si="46"/>
        <v>0</v>
      </c>
      <c r="E90" s="107"/>
      <c r="F90" s="107"/>
      <c r="G90" s="107"/>
      <c r="H90" s="107"/>
      <c r="I90" s="135">
        <f t="shared" si="47"/>
        <v>0</v>
      </c>
      <c r="J90" s="135">
        <f t="shared" si="48"/>
        <v>0</v>
      </c>
      <c r="K90" s="135">
        <f t="shared" si="49"/>
        <v>0</v>
      </c>
      <c r="L90" s="107"/>
      <c r="M90" s="107"/>
      <c r="N90" s="107"/>
      <c r="O90" s="107"/>
      <c r="P90" s="108"/>
      <c r="Q90" s="108"/>
      <c r="R90" s="108"/>
      <c r="S90" s="108"/>
      <c r="T90" s="135">
        <f t="shared" si="24"/>
        <v>0</v>
      </c>
      <c r="U90" s="400">
        <f t="shared" si="25"/>
      </c>
    </row>
    <row r="91" spans="1:21" s="79" customFormat="1" ht="13.5" customHeight="1">
      <c r="A91" s="133" t="s">
        <v>213</v>
      </c>
      <c r="B91" s="134" t="s">
        <v>214</v>
      </c>
      <c r="C91" s="135">
        <f>SUM(C92:C99)</f>
        <v>576</v>
      </c>
      <c r="D91" s="135">
        <f t="shared" si="46"/>
        <v>1367</v>
      </c>
      <c r="E91" s="135">
        <f>SUM(E92:E99)</f>
        <v>476</v>
      </c>
      <c r="F91" s="135">
        <f>SUM(F92:F99)</f>
        <v>891</v>
      </c>
      <c r="G91" s="135">
        <f>SUM(G92:G99)</f>
        <v>18</v>
      </c>
      <c r="H91" s="135">
        <f>SUM(H92:H99)</f>
        <v>0</v>
      </c>
      <c r="I91" s="135">
        <f t="shared" si="47"/>
        <v>1349</v>
      </c>
      <c r="J91" s="135">
        <f t="shared" si="48"/>
        <v>1050</v>
      </c>
      <c r="K91" s="135">
        <f t="shared" si="49"/>
        <v>754</v>
      </c>
      <c r="L91" s="135">
        <f aca="true" t="shared" si="51" ref="L91:S91">SUM(L92:L99)</f>
        <v>744</v>
      </c>
      <c r="M91" s="135">
        <f t="shared" si="51"/>
        <v>10</v>
      </c>
      <c r="N91" s="135">
        <f t="shared" si="51"/>
        <v>295</v>
      </c>
      <c r="O91" s="135">
        <f t="shared" si="51"/>
        <v>1</v>
      </c>
      <c r="P91" s="135">
        <f t="shared" si="51"/>
        <v>0</v>
      </c>
      <c r="Q91" s="135">
        <f t="shared" si="51"/>
        <v>289</v>
      </c>
      <c r="R91" s="135">
        <f t="shared" si="51"/>
        <v>10</v>
      </c>
      <c r="S91" s="135">
        <f t="shared" si="51"/>
        <v>0</v>
      </c>
      <c r="T91" s="135">
        <f t="shared" si="24"/>
        <v>595</v>
      </c>
      <c r="U91" s="400">
        <f t="shared" si="25"/>
        <v>0.7180952380952381</v>
      </c>
    </row>
    <row r="92" spans="1:21" s="79" customFormat="1" ht="13.5" customHeight="1">
      <c r="A92" s="105">
        <v>1</v>
      </c>
      <c r="B92" s="106" t="s">
        <v>309</v>
      </c>
      <c r="C92" s="107">
        <v>129</v>
      </c>
      <c r="D92" s="135">
        <f t="shared" si="46"/>
        <v>186</v>
      </c>
      <c r="E92" s="107">
        <v>0</v>
      </c>
      <c r="F92" s="107">
        <v>186</v>
      </c>
      <c r="G92" s="107">
        <v>4</v>
      </c>
      <c r="H92" s="107"/>
      <c r="I92" s="135">
        <f t="shared" si="47"/>
        <v>182</v>
      </c>
      <c r="J92" s="135">
        <f t="shared" si="48"/>
        <v>173</v>
      </c>
      <c r="K92" s="135">
        <f t="shared" si="49"/>
        <v>142</v>
      </c>
      <c r="L92" s="107">
        <v>142</v>
      </c>
      <c r="M92" s="107">
        <v>0</v>
      </c>
      <c r="N92" s="107">
        <v>31</v>
      </c>
      <c r="O92" s="107">
        <v>0</v>
      </c>
      <c r="P92" s="108">
        <v>0</v>
      </c>
      <c r="Q92" s="108">
        <v>9</v>
      </c>
      <c r="R92" s="108">
        <v>0</v>
      </c>
      <c r="S92" s="108">
        <v>0</v>
      </c>
      <c r="T92" s="135">
        <f t="shared" si="24"/>
        <v>40</v>
      </c>
      <c r="U92" s="400">
        <f t="shared" si="25"/>
        <v>0.8208092485549133</v>
      </c>
    </row>
    <row r="93" spans="1:21" s="79" customFormat="1" ht="13.5" customHeight="1">
      <c r="A93" s="105">
        <v>2</v>
      </c>
      <c r="B93" s="106" t="s">
        <v>242</v>
      </c>
      <c r="C93" s="107">
        <v>108</v>
      </c>
      <c r="D93" s="135">
        <f t="shared" si="46"/>
        <v>322</v>
      </c>
      <c r="E93" s="107">
        <v>141</v>
      </c>
      <c r="F93" s="107">
        <v>181</v>
      </c>
      <c r="G93" s="107">
        <v>2</v>
      </c>
      <c r="H93" s="107"/>
      <c r="I93" s="135">
        <f t="shared" si="47"/>
        <v>320</v>
      </c>
      <c r="J93" s="135">
        <f t="shared" si="48"/>
        <v>218</v>
      </c>
      <c r="K93" s="135">
        <f t="shared" si="49"/>
        <v>159</v>
      </c>
      <c r="L93" s="107">
        <v>155</v>
      </c>
      <c r="M93" s="107">
        <v>4</v>
      </c>
      <c r="N93" s="107">
        <v>59</v>
      </c>
      <c r="O93" s="107">
        <v>0</v>
      </c>
      <c r="P93" s="108">
        <v>0</v>
      </c>
      <c r="Q93" s="108">
        <v>94</v>
      </c>
      <c r="R93" s="108">
        <v>8</v>
      </c>
      <c r="S93" s="108">
        <v>0</v>
      </c>
      <c r="T93" s="135">
        <f t="shared" si="24"/>
        <v>161</v>
      </c>
      <c r="U93" s="400">
        <f t="shared" si="25"/>
        <v>0.7293577981651376</v>
      </c>
    </row>
    <row r="94" spans="1:21" s="79" customFormat="1" ht="13.5" customHeight="1">
      <c r="A94" s="105">
        <v>3</v>
      </c>
      <c r="B94" s="106" t="s">
        <v>300</v>
      </c>
      <c r="C94" s="107">
        <v>106</v>
      </c>
      <c r="D94" s="135">
        <f t="shared" si="46"/>
        <v>286</v>
      </c>
      <c r="E94" s="107">
        <v>97</v>
      </c>
      <c r="F94" s="107">
        <v>189</v>
      </c>
      <c r="G94" s="107">
        <v>3</v>
      </c>
      <c r="H94" s="107"/>
      <c r="I94" s="135">
        <f t="shared" si="47"/>
        <v>283</v>
      </c>
      <c r="J94" s="135">
        <f t="shared" si="48"/>
        <v>226</v>
      </c>
      <c r="K94" s="135">
        <f t="shared" si="49"/>
        <v>154</v>
      </c>
      <c r="L94" s="107">
        <v>153</v>
      </c>
      <c r="M94" s="107">
        <v>1</v>
      </c>
      <c r="N94" s="107">
        <v>72</v>
      </c>
      <c r="O94" s="107">
        <v>0</v>
      </c>
      <c r="P94" s="108">
        <v>0</v>
      </c>
      <c r="Q94" s="108">
        <v>57</v>
      </c>
      <c r="R94" s="108">
        <v>0</v>
      </c>
      <c r="S94" s="108">
        <v>0</v>
      </c>
      <c r="T94" s="135">
        <f t="shared" si="24"/>
        <v>129</v>
      </c>
      <c r="U94" s="400">
        <f t="shared" si="25"/>
        <v>0.6814159292035398</v>
      </c>
    </row>
    <row r="95" spans="1:21" s="79" customFormat="1" ht="13.5" customHeight="1">
      <c r="A95" s="105">
        <v>4</v>
      </c>
      <c r="B95" s="106" t="s">
        <v>241</v>
      </c>
      <c r="C95" s="107">
        <v>53</v>
      </c>
      <c r="D95" s="135">
        <f t="shared" si="46"/>
        <v>163</v>
      </c>
      <c r="E95" s="107">
        <v>80</v>
      </c>
      <c r="F95" s="107">
        <v>83</v>
      </c>
      <c r="G95" s="107">
        <v>0</v>
      </c>
      <c r="H95" s="107"/>
      <c r="I95" s="135">
        <f t="shared" si="47"/>
        <v>163</v>
      </c>
      <c r="J95" s="135">
        <f t="shared" si="48"/>
        <v>129</v>
      </c>
      <c r="K95" s="135">
        <f t="shared" si="49"/>
        <v>82</v>
      </c>
      <c r="L95" s="107">
        <v>82</v>
      </c>
      <c r="M95" s="107">
        <v>0</v>
      </c>
      <c r="N95" s="107">
        <v>46</v>
      </c>
      <c r="O95" s="107">
        <v>1</v>
      </c>
      <c r="P95" s="108">
        <v>0</v>
      </c>
      <c r="Q95" s="108">
        <v>34</v>
      </c>
      <c r="R95" s="108">
        <v>0</v>
      </c>
      <c r="S95" s="108">
        <v>0</v>
      </c>
      <c r="T95" s="135">
        <f t="shared" si="24"/>
        <v>81</v>
      </c>
      <c r="U95" s="400">
        <f t="shared" si="25"/>
        <v>0.6356589147286822</v>
      </c>
    </row>
    <row r="96" spans="1:21" s="79" customFormat="1" ht="13.5" customHeight="1">
      <c r="A96" s="105">
        <v>5</v>
      </c>
      <c r="B96" s="106" t="s">
        <v>301</v>
      </c>
      <c r="C96" s="107">
        <v>108</v>
      </c>
      <c r="D96" s="135">
        <f t="shared" si="46"/>
        <v>233</v>
      </c>
      <c r="E96" s="107">
        <v>86</v>
      </c>
      <c r="F96" s="107">
        <v>147</v>
      </c>
      <c r="G96" s="107">
        <v>0</v>
      </c>
      <c r="H96" s="107"/>
      <c r="I96" s="135">
        <f t="shared" si="47"/>
        <v>233</v>
      </c>
      <c r="J96" s="135">
        <f t="shared" si="48"/>
        <v>186</v>
      </c>
      <c r="K96" s="135">
        <f t="shared" si="49"/>
        <v>120</v>
      </c>
      <c r="L96" s="107">
        <v>117</v>
      </c>
      <c r="M96" s="107">
        <v>3</v>
      </c>
      <c r="N96" s="107">
        <v>66</v>
      </c>
      <c r="O96" s="107">
        <v>0</v>
      </c>
      <c r="P96" s="108">
        <v>0</v>
      </c>
      <c r="Q96" s="108">
        <v>45</v>
      </c>
      <c r="R96" s="108">
        <v>2</v>
      </c>
      <c r="S96" s="108">
        <v>0</v>
      </c>
      <c r="T96" s="135">
        <f t="shared" si="24"/>
        <v>113</v>
      </c>
      <c r="U96" s="400">
        <f t="shared" si="25"/>
        <v>0.6451612903225806</v>
      </c>
    </row>
    <row r="97" spans="1:21" s="79" customFormat="1" ht="13.5" customHeight="1">
      <c r="A97" s="105">
        <v>6</v>
      </c>
      <c r="B97" s="106" t="s">
        <v>302</v>
      </c>
      <c r="C97" s="107">
        <v>61.00000000000001</v>
      </c>
      <c r="D97" s="135">
        <f>E97+F97</f>
        <v>166</v>
      </c>
      <c r="E97" s="107">
        <v>72</v>
      </c>
      <c r="F97" s="107">
        <v>94</v>
      </c>
      <c r="G97" s="107">
        <v>9</v>
      </c>
      <c r="H97" s="107"/>
      <c r="I97" s="135">
        <f>J97+Q97+R97+S97</f>
        <v>157</v>
      </c>
      <c r="J97" s="135">
        <f>SUM(K97,N97:P97)</f>
        <v>107</v>
      </c>
      <c r="K97" s="135">
        <f>L97+M97</f>
        <v>86</v>
      </c>
      <c r="L97" s="107">
        <v>84</v>
      </c>
      <c r="M97" s="107">
        <v>2</v>
      </c>
      <c r="N97" s="107">
        <v>21</v>
      </c>
      <c r="O97" s="107">
        <v>0</v>
      </c>
      <c r="P97" s="108">
        <v>0</v>
      </c>
      <c r="Q97" s="108">
        <v>50</v>
      </c>
      <c r="R97" s="108">
        <v>0</v>
      </c>
      <c r="S97" s="108">
        <v>0</v>
      </c>
      <c r="T97" s="135">
        <f>SUM(N97:S97)</f>
        <v>71</v>
      </c>
      <c r="U97" s="400">
        <f>IF(J97&lt;&gt;0,K97/J97,"")</f>
        <v>0.8037383177570093</v>
      </c>
    </row>
    <row r="98" spans="1:21" s="79" customFormat="1" ht="13.5" customHeight="1">
      <c r="A98" s="105">
        <v>7</v>
      </c>
      <c r="B98" s="106" t="s">
        <v>316</v>
      </c>
      <c r="C98" s="107">
        <v>11</v>
      </c>
      <c r="D98" s="135">
        <f t="shared" si="46"/>
        <v>11</v>
      </c>
      <c r="E98" s="107">
        <v>0</v>
      </c>
      <c r="F98" s="107">
        <v>11</v>
      </c>
      <c r="G98" s="107">
        <v>0</v>
      </c>
      <c r="H98" s="107"/>
      <c r="I98" s="135">
        <f t="shared" si="47"/>
        <v>11</v>
      </c>
      <c r="J98" s="135">
        <f t="shared" si="48"/>
        <v>11</v>
      </c>
      <c r="K98" s="135">
        <f t="shared" si="49"/>
        <v>11</v>
      </c>
      <c r="L98" s="107">
        <v>11</v>
      </c>
      <c r="M98" s="107">
        <v>0</v>
      </c>
      <c r="N98" s="107">
        <v>0</v>
      </c>
      <c r="O98" s="107">
        <v>0</v>
      </c>
      <c r="P98" s="108">
        <v>0</v>
      </c>
      <c r="Q98" s="108">
        <v>0</v>
      </c>
      <c r="R98" s="108">
        <v>0</v>
      </c>
      <c r="S98" s="108">
        <v>0</v>
      </c>
      <c r="T98" s="135">
        <f t="shared" si="24"/>
        <v>0</v>
      </c>
      <c r="U98" s="400">
        <f t="shared" si="25"/>
        <v>1</v>
      </c>
    </row>
    <row r="99" spans="1:21" s="79" customFormat="1" ht="13.5" customHeight="1">
      <c r="A99" s="105" t="s">
        <v>9</v>
      </c>
      <c r="B99" s="106"/>
      <c r="C99" s="107"/>
      <c r="D99" s="135"/>
      <c r="E99" s="107">
        <v>0</v>
      </c>
      <c r="F99" s="107">
        <v>0</v>
      </c>
      <c r="G99" s="107">
        <v>0</v>
      </c>
      <c r="H99" s="107"/>
      <c r="I99" s="135"/>
      <c r="J99" s="135"/>
      <c r="K99" s="135"/>
      <c r="L99" s="107">
        <v>0</v>
      </c>
      <c r="M99" s="107">
        <v>0</v>
      </c>
      <c r="N99" s="107">
        <v>0</v>
      </c>
      <c r="O99" s="107">
        <v>0</v>
      </c>
      <c r="P99" s="108">
        <v>0</v>
      </c>
      <c r="Q99" s="108">
        <v>0</v>
      </c>
      <c r="R99" s="108">
        <v>0</v>
      </c>
      <c r="S99" s="108">
        <v>0</v>
      </c>
      <c r="T99" s="135">
        <f t="shared" si="24"/>
        <v>0</v>
      </c>
      <c r="U99" s="400">
        <f t="shared" si="25"/>
      </c>
    </row>
    <row r="100" spans="1:21" s="79" customFormat="1" ht="17.25" customHeight="1">
      <c r="A100" s="133" t="s">
        <v>215</v>
      </c>
      <c r="B100" s="134" t="s">
        <v>216</v>
      </c>
      <c r="C100" s="135">
        <f>SUM(C101:C107)</f>
        <v>607</v>
      </c>
      <c r="D100" s="135">
        <f>E100+F100</f>
        <v>1847</v>
      </c>
      <c r="E100" s="135">
        <f>SUM(E101:E107)</f>
        <v>849</v>
      </c>
      <c r="F100" s="135">
        <f>SUM(F101:F107)</f>
        <v>998</v>
      </c>
      <c r="G100" s="135">
        <f>SUM(G101:G107)</f>
        <v>2</v>
      </c>
      <c r="H100" s="135">
        <f>SUM(H101:H107)</f>
        <v>0</v>
      </c>
      <c r="I100" s="135">
        <f>J100+Q100+R100+S100</f>
        <v>1845</v>
      </c>
      <c r="J100" s="135">
        <f>SUM(K100,N100:P100)</f>
        <v>1233</v>
      </c>
      <c r="K100" s="135">
        <f>L100+M100</f>
        <v>681</v>
      </c>
      <c r="L100" s="135">
        <f aca="true" t="shared" si="52" ref="L100:S100">SUM(L101:L107)</f>
        <v>658</v>
      </c>
      <c r="M100" s="135">
        <f t="shared" si="52"/>
        <v>23</v>
      </c>
      <c r="N100" s="135">
        <f t="shared" si="52"/>
        <v>552</v>
      </c>
      <c r="O100" s="135">
        <f t="shared" si="52"/>
        <v>0</v>
      </c>
      <c r="P100" s="135">
        <f t="shared" si="52"/>
        <v>0</v>
      </c>
      <c r="Q100" s="135">
        <f t="shared" si="52"/>
        <v>595</v>
      </c>
      <c r="R100" s="135">
        <f t="shared" si="52"/>
        <v>10</v>
      </c>
      <c r="S100" s="135">
        <f t="shared" si="52"/>
        <v>7</v>
      </c>
      <c r="T100" s="135">
        <f t="shared" si="24"/>
        <v>1164</v>
      </c>
      <c r="U100" s="400">
        <f t="shared" si="25"/>
        <v>0.5523114355231143</v>
      </c>
    </row>
    <row r="101" spans="1:21" s="79" customFormat="1" ht="13.5" customHeight="1">
      <c r="A101" s="105" t="s">
        <v>13</v>
      </c>
      <c r="B101" s="106" t="s">
        <v>270</v>
      </c>
      <c r="C101" s="107">
        <v>49</v>
      </c>
      <c r="D101" s="135">
        <f aca="true" t="shared" si="53" ref="D101:D106">E101+F101</f>
        <v>60</v>
      </c>
      <c r="E101" s="107">
        <v>8</v>
      </c>
      <c r="F101" s="107">
        <v>52</v>
      </c>
      <c r="G101" s="107"/>
      <c r="H101" s="107"/>
      <c r="I101" s="135">
        <f aca="true" t="shared" si="54" ref="I101:I106">J101+Q101+R101+S101</f>
        <v>60</v>
      </c>
      <c r="J101" s="135">
        <f aca="true" t="shared" si="55" ref="J101:J106">SUM(K101,N101:P101)</f>
        <v>60</v>
      </c>
      <c r="K101" s="135">
        <f aca="true" t="shared" si="56" ref="K101:K106">L101+M101</f>
        <v>60</v>
      </c>
      <c r="L101" s="107">
        <v>60</v>
      </c>
      <c r="M101" s="107">
        <v>0</v>
      </c>
      <c r="N101" s="107">
        <v>0</v>
      </c>
      <c r="O101" s="107"/>
      <c r="P101" s="108"/>
      <c r="Q101" s="108">
        <v>0</v>
      </c>
      <c r="R101" s="108">
        <v>0</v>
      </c>
      <c r="S101" s="108"/>
      <c r="T101" s="135">
        <f t="shared" si="24"/>
        <v>0</v>
      </c>
      <c r="U101" s="400">
        <f t="shared" si="25"/>
        <v>1</v>
      </c>
    </row>
    <row r="102" spans="1:21" s="79" customFormat="1" ht="13.5" customHeight="1">
      <c r="A102" s="105" t="s">
        <v>14</v>
      </c>
      <c r="B102" s="106" t="s">
        <v>274</v>
      </c>
      <c r="C102" s="107">
        <v>115</v>
      </c>
      <c r="D102" s="135">
        <f t="shared" si="53"/>
        <v>365</v>
      </c>
      <c r="E102" s="107">
        <v>145</v>
      </c>
      <c r="F102" s="107">
        <v>220</v>
      </c>
      <c r="G102" s="107"/>
      <c r="H102" s="107"/>
      <c r="I102" s="135">
        <f t="shared" si="54"/>
        <v>365</v>
      </c>
      <c r="J102" s="135">
        <f t="shared" si="55"/>
        <v>248</v>
      </c>
      <c r="K102" s="135">
        <f t="shared" si="56"/>
        <v>137</v>
      </c>
      <c r="L102" s="107">
        <v>133</v>
      </c>
      <c r="M102" s="107">
        <v>4</v>
      </c>
      <c r="N102" s="107">
        <v>111</v>
      </c>
      <c r="O102" s="107"/>
      <c r="P102" s="108"/>
      <c r="Q102" s="108">
        <v>116</v>
      </c>
      <c r="R102" s="108">
        <v>1</v>
      </c>
      <c r="S102" s="108"/>
      <c r="T102" s="135">
        <f t="shared" si="24"/>
        <v>228</v>
      </c>
      <c r="U102" s="400">
        <f t="shared" si="25"/>
        <v>0.5524193548387096</v>
      </c>
    </row>
    <row r="103" spans="1:21" s="79" customFormat="1" ht="13.5" customHeight="1">
      <c r="A103" s="105" t="s">
        <v>19</v>
      </c>
      <c r="B103" s="106" t="s">
        <v>271</v>
      </c>
      <c r="C103" s="107">
        <v>79</v>
      </c>
      <c r="D103" s="135">
        <f t="shared" si="53"/>
        <v>350</v>
      </c>
      <c r="E103" s="107">
        <v>185</v>
      </c>
      <c r="F103" s="107">
        <v>165</v>
      </c>
      <c r="G103" s="107">
        <v>2</v>
      </c>
      <c r="H103" s="107"/>
      <c r="I103" s="135">
        <f t="shared" si="54"/>
        <v>348</v>
      </c>
      <c r="J103" s="135">
        <f t="shared" si="55"/>
        <v>218</v>
      </c>
      <c r="K103" s="135">
        <f t="shared" si="56"/>
        <v>93</v>
      </c>
      <c r="L103" s="107">
        <v>92</v>
      </c>
      <c r="M103" s="107">
        <v>1</v>
      </c>
      <c r="N103" s="107">
        <v>125</v>
      </c>
      <c r="O103" s="107"/>
      <c r="P103" s="108"/>
      <c r="Q103" s="108">
        <v>130</v>
      </c>
      <c r="R103" s="108"/>
      <c r="S103" s="108"/>
      <c r="T103" s="135">
        <f t="shared" si="24"/>
        <v>255</v>
      </c>
      <c r="U103" s="400">
        <f t="shared" si="25"/>
        <v>0.42660550458715596</v>
      </c>
    </row>
    <row r="104" spans="1:21" s="79" customFormat="1" ht="13.5" customHeight="1">
      <c r="A104" s="105" t="s">
        <v>21</v>
      </c>
      <c r="B104" s="106" t="s">
        <v>272</v>
      </c>
      <c r="C104" s="107">
        <v>74</v>
      </c>
      <c r="D104" s="135">
        <f t="shared" si="53"/>
        <v>78</v>
      </c>
      <c r="E104" s="107">
        <v>6</v>
      </c>
      <c r="F104" s="107">
        <v>72</v>
      </c>
      <c r="G104" s="107"/>
      <c r="H104" s="107"/>
      <c r="I104" s="135">
        <f t="shared" si="54"/>
        <v>78</v>
      </c>
      <c r="J104" s="135">
        <f t="shared" si="55"/>
        <v>78</v>
      </c>
      <c r="K104" s="135">
        <f t="shared" si="56"/>
        <v>78</v>
      </c>
      <c r="L104" s="107">
        <v>78</v>
      </c>
      <c r="M104" s="107">
        <v>0</v>
      </c>
      <c r="N104" s="107">
        <v>0</v>
      </c>
      <c r="O104" s="107"/>
      <c r="P104" s="108"/>
      <c r="Q104" s="108"/>
      <c r="R104" s="108"/>
      <c r="S104" s="108"/>
      <c r="T104" s="135">
        <f t="shared" si="24"/>
        <v>0</v>
      </c>
      <c r="U104" s="400">
        <f t="shared" si="25"/>
        <v>1</v>
      </c>
    </row>
    <row r="105" spans="1:21" s="79" customFormat="1" ht="13.5" customHeight="1">
      <c r="A105" s="105" t="s">
        <v>22</v>
      </c>
      <c r="B105" s="106" t="s">
        <v>273</v>
      </c>
      <c r="C105" s="107">
        <v>142</v>
      </c>
      <c r="D105" s="135">
        <f t="shared" si="53"/>
        <v>524</v>
      </c>
      <c r="E105" s="107">
        <v>256</v>
      </c>
      <c r="F105" s="107">
        <v>268</v>
      </c>
      <c r="G105" s="107"/>
      <c r="H105" s="107"/>
      <c r="I105" s="135">
        <f t="shared" si="54"/>
        <v>524</v>
      </c>
      <c r="J105" s="135">
        <f t="shared" si="55"/>
        <v>347</v>
      </c>
      <c r="K105" s="135">
        <f t="shared" si="56"/>
        <v>157</v>
      </c>
      <c r="L105" s="107">
        <v>148</v>
      </c>
      <c r="M105" s="107">
        <v>9</v>
      </c>
      <c r="N105" s="107">
        <v>190</v>
      </c>
      <c r="O105" s="107"/>
      <c r="P105" s="108"/>
      <c r="Q105" s="108">
        <v>174</v>
      </c>
      <c r="R105" s="108"/>
      <c r="S105" s="108">
        <v>3</v>
      </c>
      <c r="T105" s="135">
        <f t="shared" si="24"/>
        <v>367</v>
      </c>
      <c r="U105" s="400">
        <f t="shared" si="25"/>
        <v>0.45244956772334294</v>
      </c>
    </row>
    <row r="106" spans="1:21" s="79" customFormat="1" ht="13.5" customHeight="1">
      <c r="A106" s="105" t="s">
        <v>23</v>
      </c>
      <c r="B106" s="106" t="s">
        <v>275</v>
      </c>
      <c r="C106" s="107">
        <v>148</v>
      </c>
      <c r="D106" s="135">
        <f t="shared" si="53"/>
        <v>470</v>
      </c>
      <c r="E106" s="107">
        <v>249</v>
      </c>
      <c r="F106" s="107">
        <v>221</v>
      </c>
      <c r="G106" s="107"/>
      <c r="H106" s="107"/>
      <c r="I106" s="135">
        <f t="shared" si="54"/>
        <v>470</v>
      </c>
      <c r="J106" s="135">
        <f t="shared" si="55"/>
        <v>282</v>
      </c>
      <c r="K106" s="135">
        <f t="shared" si="56"/>
        <v>156</v>
      </c>
      <c r="L106" s="107">
        <v>147</v>
      </c>
      <c r="M106" s="107">
        <v>9</v>
      </c>
      <c r="N106" s="107">
        <v>126</v>
      </c>
      <c r="O106" s="107"/>
      <c r="P106" s="108"/>
      <c r="Q106" s="108">
        <v>175</v>
      </c>
      <c r="R106" s="108">
        <v>9</v>
      </c>
      <c r="S106" s="108">
        <v>4</v>
      </c>
      <c r="T106" s="135">
        <f t="shared" si="24"/>
        <v>314</v>
      </c>
      <c r="U106" s="400">
        <f t="shared" si="25"/>
        <v>0.5531914893617021</v>
      </c>
    </row>
    <row r="107" spans="1:21" s="79" customFormat="1" ht="13.5" customHeight="1">
      <c r="A107" s="105" t="s">
        <v>9</v>
      </c>
      <c r="B107" s="106" t="s">
        <v>11</v>
      </c>
      <c r="C107" s="107"/>
      <c r="D107" s="135">
        <f aca="true" t="shared" si="57" ref="D107:D114">E107+F107</f>
        <v>0</v>
      </c>
      <c r="E107" s="107"/>
      <c r="F107" s="107"/>
      <c r="G107" s="107"/>
      <c r="H107" s="107"/>
      <c r="I107" s="135">
        <f aca="true" t="shared" si="58" ref="I107:I114">J107+Q107+R107+S107</f>
        <v>0</v>
      </c>
      <c r="J107" s="135">
        <f aca="true" t="shared" si="59" ref="J107:J114">SUM(K107,N107:P107)</f>
        <v>0</v>
      </c>
      <c r="K107" s="135">
        <f aca="true" t="shared" si="60" ref="K107:K114">L107+M107</f>
        <v>0</v>
      </c>
      <c r="L107" s="107"/>
      <c r="M107" s="107"/>
      <c r="N107" s="107"/>
      <c r="O107" s="107"/>
      <c r="P107" s="108"/>
      <c r="Q107" s="108"/>
      <c r="R107" s="108"/>
      <c r="S107" s="108"/>
      <c r="T107" s="135">
        <f t="shared" si="24"/>
        <v>0</v>
      </c>
      <c r="U107" s="400">
        <f t="shared" si="25"/>
      </c>
    </row>
    <row r="108" spans="1:21" s="79" customFormat="1" ht="9.75" customHeight="1">
      <c r="A108" s="133" t="s">
        <v>217</v>
      </c>
      <c r="B108" s="134" t="s">
        <v>218</v>
      </c>
      <c r="C108" s="135">
        <f>SUM(C109:C115)</f>
        <v>924</v>
      </c>
      <c r="D108" s="135">
        <f t="shared" si="57"/>
        <v>2130</v>
      </c>
      <c r="E108" s="135">
        <f>SUM(E109:E115)</f>
        <v>913</v>
      </c>
      <c r="F108" s="135">
        <f>SUM(F109:F115)</f>
        <v>1217</v>
      </c>
      <c r="G108" s="135">
        <f>SUM(G109:G115)</f>
        <v>9</v>
      </c>
      <c r="H108" s="135">
        <f>SUM(H109:H115)</f>
        <v>0</v>
      </c>
      <c r="I108" s="135">
        <f t="shared" si="58"/>
        <v>2121</v>
      </c>
      <c r="J108" s="135">
        <f t="shared" si="59"/>
        <v>1602</v>
      </c>
      <c r="K108" s="135">
        <f t="shared" si="60"/>
        <v>912</v>
      </c>
      <c r="L108" s="135">
        <f aca="true" t="shared" si="61" ref="L108:S108">SUM(L109:L115)</f>
        <v>881</v>
      </c>
      <c r="M108" s="135">
        <f t="shared" si="61"/>
        <v>31</v>
      </c>
      <c r="N108" s="135">
        <f t="shared" si="61"/>
        <v>689</v>
      </c>
      <c r="O108" s="135">
        <f t="shared" si="61"/>
        <v>1</v>
      </c>
      <c r="P108" s="135">
        <f t="shared" si="61"/>
        <v>0</v>
      </c>
      <c r="Q108" s="135">
        <f t="shared" si="61"/>
        <v>517</v>
      </c>
      <c r="R108" s="135">
        <f t="shared" si="61"/>
        <v>2</v>
      </c>
      <c r="S108" s="135">
        <f t="shared" si="61"/>
        <v>0</v>
      </c>
      <c r="T108" s="135">
        <f t="shared" si="24"/>
        <v>1209</v>
      </c>
      <c r="U108" s="400">
        <f t="shared" si="25"/>
        <v>0.5692883895131086</v>
      </c>
    </row>
    <row r="109" spans="1:21" s="79" customFormat="1" ht="13.5" customHeight="1">
      <c r="A109" s="105">
        <v>1</v>
      </c>
      <c r="B109" s="106" t="s">
        <v>277</v>
      </c>
      <c r="C109" s="107">
        <v>0</v>
      </c>
      <c r="D109" s="135">
        <f t="shared" si="57"/>
        <v>0</v>
      </c>
      <c r="E109" s="107">
        <v>0</v>
      </c>
      <c r="F109" s="107">
        <v>0</v>
      </c>
      <c r="G109" s="107">
        <v>0</v>
      </c>
      <c r="H109" s="107"/>
      <c r="I109" s="135">
        <f t="shared" si="58"/>
        <v>0</v>
      </c>
      <c r="J109" s="135">
        <f t="shared" si="59"/>
        <v>0</v>
      </c>
      <c r="K109" s="135">
        <f t="shared" si="60"/>
        <v>0</v>
      </c>
      <c r="L109" s="107">
        <v>0</v>
      </c>
      <c r="M109" s="107">
        <v>0</v>
      </c>
      <c r="N109" s="107">
        <v>0</v>
      </c>
      <c r="O109" s="107">
        <v>0</v>
      </c>
      <c r="P109" s="108">
        <v>0</v>
      </c>
      <c r="Q109" s="108">
        <v>0</v>
      </c>
      <c r="R109" s="108">
        <v>0</v>
      </c>
      <c r="S109" s="108">
        <v>0</v>
      </c>
      <c r="T109" s="135">
        <f t="shared" si="24"/>
        <v>0</v>
      </c>
      <c r="U109" s="400">
        <f t="shared" si="25"/>
      </c>
    </row>
    <row r="110" spans="1:21" s="79" customFormat="1" ht="13.5" customHeight="1">
      <c r="A110" s="105">
        <v>2</v>
      </c>
      <c r="B110" s="106" t="s">
        <v>276</v>
      </c>
      <c r="C110" s="107">
        <v>174</v>
      </c>
      <c r="D110" s="135">
        <f t="shared" si="57"/>
        <v>333</v>
      </c>
      <c r="E110" s="107">
        <v>128</v>
      </c>
      <c r="F110" s="107">
        <v>205</v>
      </c>
      <c r="G110" s="107">
        <v>2</v>
      </c>
      <c r="H110" s="107"/>
      <c r="I110" s="135">
        <f t="shared" si="58"/>
        <v>331</v>
      </c>
      <c r="J110" s="135">
        <f t="shared" si="59"/>
        <v>259</v>
      </c>
      <c r="K110" s="135">
        <f t="shared" si="60"/>
        <v>192</v>
      </c>
      <c r="L110" s="107">
        <v>189</v>
      </c>
      <c r="M110" s="107">
        <v>3</v>
      </c>
      <c r="N110" s="107">
        <v>67</v>
      </c>
      <c r="O110" s="107">
        <v>0</v>
      </c>
      <c r="P110" s="108">
        <v>0</v>
      </c>
      <c r="Q110" s="108">
        <v>70</v>
      </c>
      <c r="R110" s="108">
        <v>2</v>
      </c>
      <c r="S110" s="108">
        <v>0</v>
      </c>
      <c r="T110" s="135">
        <f>SUM(N110:S110)</f>
        <v>139</v>
      </c>
      <c r="U110" s="400">
        <f>IF(J110&lt;&gt;0,K110/J110,"")</f>
        <v>0.7413127413127413</v>
      </c>
    </row>
    <row r="111" spans="1:21" s="79" customFormat="1" ht="13.5" customHeight="1">
      <c r="A111" s="105">
        <v>3</v>
      </c>
      <c r="B111" s="106" t="s">
        <v>281</v>
      </c>
      <c r="C111" s="107">
        <v>143.00000000000006</v>
      </c>
      <c r="D111" s="135">
        <f t="shared" si="57"/>
        <v>348</v>
      </c>
      <c r="E111" s="107">
        <v>131</v>
      </c>
      <c r="F111" s="107">
        <v>217</v>
      </c>
      <c r="G111" s="107">
        <v>2</v>
      </c>
      <c r="H111" s="107"/>
      <c r="I111" s="135">
        <f t="shared" si="58"/>
        <v>346</v>
      </c>
      <c r="J111" s="135">
        <f t="shared" si="59"/>
        <v>268</v>
      </c>
      <c r="K111" s="135">
        <f t="shared" si="60"/>
        <v>168</v>
      </c>
      <c r="L111" s="107">
        <v>163</v>
      </c>
      <c r="M111" s="107">
        <v>5</v>
      </c>
      <c r="N111" s="107">
        <v>100</v>
      </c>
      <c r="O111" s="107">
        <v>0</v>
      </c>
      <c r="P111" s="108">
        <v>0</v>
      </c>
      <c r="Q111" s="108">
        <v>78</v>
      </c>
      <c r="R111" s="108">
        <v>0</v>
      </c>
      <c r="S111" s="108">
        <v>0</v>
      </c>
      <c r="T111" s="135">
        <f>SUM(N111:S111)</f>
        <v>178</v>
      </c>
      <c r="U111" s="400">
        <f>IF(J111&lt;&gt;0,K111/J111,"")</f>
        <v>0.6268656716417911</v>
      </c>
    </row>
    <row r="112" spans="1:21" s="79" customFormat="1" ht="13.5" customHeight="1">
      <c r="A112" s="105">
        <v>4</v>
      </c>
      <c r="B112" s="106" t="s">
        <v>280</v>
      </c>
      <c r="C112" s="107">
        <v>187</v>
      </c>
      <c r="D112" s="135">
        <f t="shared" si="57"/>
        <v>595</v>
      </c>
      <c r="E112" s="107">
        <v>327</v>
      </c>
      <c r="F112" s="107">
        <v>268</v>
      </c>
      <c r="G112" s="107">
        <v>3</v>
      </c>
      <c r="H112" s="107"/>
      <c r="I112" s="135">
        <f t="shared" si="58"/>
        <v>592</v>
      </c>
      <c r="J112" s="135">
        <f t="shared" si="59"/>
        <v>381</v>
      </c>
      <c r="K112" s="135">
        <f t="shared" si="60"/>
        <v>232</v>
      </c>
      <c r="L112" s="107">
        <v>225</v>
      </c>
      <c r="M112" s="107">
        <v>7</v>
      </c>
      <c r="N112" s="107">
        <v>148</v>
      </c>
      <c r="O112" s="107">
        <v>1</v>
      </c>
      <c r="P112" s="108">
        <v>0</v>
      </c>
      <c r="Q112" s="108">
        <v>211</v>
      </c>
      <c r="R112" s="108">
        <v>0</v>
      </c>
      <c r="S112" s="108">
        <v>0</v>
      </c>
      <c r="T112" s="135">
        <f>SUM(N112:S112)</f>
        <v>360</v>
      </c>
      <c r="U112" s="400">
        <f>IF(J112&lt;&gt;0,K112/J112,"")</f>
        <v>0.6089238845144357</v>
      </c>
    </row>
    <row r="113" spans="1:21" s="79" customFormat="1" ht="13.5" customHeight="1">
      <c r="A113" s="105">
        <v>5</v>
      </c>
      <c r="B113" s="106" t="s">
        <v>279</v>
      </c>
      <c r="C113" s="107">
        <v>170.99999999999997</v>
      </c>
      <c r="D113" s="135">
        <f t="shared" si="57"/>
        <v>395</v>
      </c>
      <c r="E113" s="107">
        <v>181</v>
      </c>
      <c r="F113" s="107">
        <v>214</v>
      </c>
      <c r="G113" s="107">
        <v>2</v>
      </c>
      <c r="H113" s="107"/>
      <c r="I113" s="135">
        <f t="shared" si="58"/>
        <v>393</v>
      </c>
      <c r="J113" s="135">
        <f t="shared" si="59"/>
        <v>299</v>
      </c>
      <c r="K113" s="135">
        <f t="shared" si="60"/>
        <v>180</v>
      </c>
      <c r="L113" s="107">
        <v>167</v>
      </c>
      <c r="M113" s="107">
        <v>13</v>
      </c>
      <c r="N113" s="107">
        <v>119</v>
      </c>
      <c r="O113" s="107">
        <v>0</v>
      </c>
      <c r="P113" s="108">
        <v>0</v>
      </c>
      <c r="Q113" s="108">
        <v>94</v>
      </c>
      <c r="R113" s="108">
        <v>0</v>
      </c>
      <c r="S113" s="108">
        <v>0</v>
      </c>
      <c r="T113" s="135">
        <f>SUM(N113:S113)</f>
        <v>213</v>
      </c>
      <c r="U113" s="400">
        <f>IF(J113&lt;&gt;0,K113/J113,"")</f>
        <v>0.6020066889632107</v>
      </c>
    </row>
    <row r="114" spans="1:21" s="79" customFormat="1" ht="13.5" customHeight="1">
      <c r="A114" s="105">
        <v>6</v>
      </c>
      <c r="B114" s="106" t="s">
        <v>278</v>
      </c>
      <c r="C114" s="107">
        <v>249</v>
      </c>
      <c r="D114" s="135">
        <f t="shared" si="57"/>
        <v>459</v>
      </c>
      <c r="E114" s="107">
        <v>146</v>
      </c>
      <c r="F114" s="107">
        <v>313</v>
      </c>
      <c r="G114" s="107">
        <v>0</v>
      </c>
      <c r="H114" s="107"/>
      <c r="I114" s="135">
        <f t="shared" si="58"/>
        <v>459</v>
      </c>
      <c r="J114" s="135">
        <f t="shared" si="59"/>
        <v>395</v>
      </c>
      <c r="K114" s="135">
        <f t="shared" si="60"/>
        <v>140</v>
      </c>
      <c r="L114" s="107">
        <v>137</v>
      </c>
      <c r="M114" s="107">
        <v>3</v>
      </c>
      <c r="N114" s="107">
        <v>255</v>
      </c>
      <c r="O114" s="107">
        <v>0</v>
      </c>
      <c r="P114" s="108">
        <v>0</v>
      </c>
      <c r="Q114" s="108">
        <v>64</v>
      </c>
      <c r="R114" s="108">
        <v>0</v>
      </c>
      <c r="S114" s="108">
        <v>0</v>
      </c>
      <c r="T114" s="135">
        <f>SUM(N114:S114)</f>
        <v>319</v>
      </c>
      <c r="U114" s="400">
        <f>IF(J114&lt;&gt;0,K114/J114,"")</f>
        <v>0.35443037974683544</v>
      </c>
    </row>
    <row r="115" spans="1:21" s="79" customFormat="1" ht="13.5" customHeight="1">
      <c r="A115" s="105" t="s">
        <v>9</v>
      </c>
      <c r="B115" s="106"/>
      <c r="C115" s="107"/>
      <c r="D115" s="135"/>
      <c r="E115" s="107"/>
      <c r="F115" s="107"/>
      <c r="G115" s="107"/>
      <c r="H115" s="107"/>
      <c r="I115" s="135"/>
      <c r="J115" s="135"/>
      <c r="K115" s="135"/>
      <c r="L115" s="107"/>
      <c r="M115" s="107"/>
      <c r="N115" s="107"/>
      <c r="O115" s="107"/>
      <c r="P115" s="108"/>
      <c r="Q115" s="108"/>
      <c r="R115" s="108"/>
      <c r="S115" s="108"/>
      <c r="T115" s="135"/>
      <c r="U115" s="400"/>
    </row>
    <row r="116" spans="1:21" s="118" customFormat="1" ht="18" customHeight="1">
      <c r="A116" s="287" t="str">
        <f>TT!C7</f>
        <v>Đồng Tháp, ngày 03 tháng 6 năm 2021</v>
      </c>
      <c r="B116" s="288"/>
      <c r="C116" s="288"/>
      <c r="D116" s="288"/>
      <c r="E116" s="288"/>
      <c r="F116" s="89"/>
      <c r="G116" s="89"/>
      <c r="H116" s="89"/>
      <c r="I116" s="114"/>
      <c r="J116" s="114"/>
      <c r="K116" s="114"/>
      <c r="L116" s="114"/>
      <c r="M116" s="114"/>
      <c r="N116" s="287" t="str">
        <f>TT!C4</f>
        <v>Đồng Tháp, ngày 03 tháng 6 năm 2021</v>
      </c>
      <c r="O116" s="288"/>
      <c r="P116" s="288"/>
      <c r="Q116" s="288"/>
      <c r="R116" s="288"/>
      <c r="S116" s="288"/>
      <c r="T116" s="288"/>
      <c r="U116" s="288"/>
    </row>
    <row r="117" spans="1:21" s="119" customFormat="1" ht="38.25" customHeight="1">
      <c r="A117" s="289" t="s">
        <v>175</v>
      </c>
      <c r="B117" s="290"/>
      <c r="C117" s="290"/>
      <c r="D117" s="290"/>
      <c r="E117" s="290"/>
      <c r="F117" s="90"/>
      <c r="G117" s="90"/>
      <c r="H117" s="90"/>
      <c r="I117" s="113"/>
      <c r="J117" s="113"/>
      <c r="K117" s="113"/>
      <c r="L117" s="113"/>
      <c r="M117" s="113"/>
      <c r="N117" s="291" t="str">
        <f>TT!C5</f>
        <v>CỤC TRƯỞNG</v>
      </c>
      <c r="O117" s="291"/>
      <c r="P117" s="291"/>
      <c r="Q117" s="291"/>
      <c r="R117" s="291"/>
      <c r="S117" s="291"/>
      <c r="T117" s="291"/>
      <c r="U117" s="291"/>
    </row>
    <row r="118" spans="1:21" s="119" customFormat="1" ht="69.75" customHeight="1">
      <c r="A118" s="115"/>
      <c r="B118" s="115"/>
      <c r="C118" s="217"/>
      <c r="D118" s="115"/>
      <c r="E118" s="115"/>
      <c r="F118" s="116"/>
      <c r="G118" s="116"/>
      <c r="H118" s="116"/>
      <c r="I118" s="113"/>
      <c r="J118" s="113"/>
      <c r="K118" s="113"/>
      <c r="L118" s="113"/>
      <c r="M118" s="113"/>
      <c r="N118" s="113"/>
      <c r="O118" s="113"/>
      <c r="P118" s="116"/>
      <c r="Q118" s="148"/>
      <c r="R118" s="116"/>
      <c r="S118" s="113"/>
      <c r="T118" s="116"/>
      <c r="U118" s="116"/>
    </row>
    <row r="119" spans="1:21" s="119" customFormat="1" ht="15.75" customHeight="1">
      <c r="A119" s="292" t="str">
        <f>TT!C6</f>
        <v>Nguyễn Chí Hòa</v>
      </c>
      <c r="B119" s="292"/>
      <c r="C119" s="292"/>
      <c r="D119" s="292"/>
      <c r="E119" s="292"/>
      <c r="F119" s="117" t="s">
        <v>2</v>
      </c>
      <c r="G119" s="117"/>
      <c r="H119" s="117"/>
      <c r="I119" s="117"/>
      <c r="J119" s="117"/>
      <c r="K119" s="117"/>
      <c r="L119" s="117"/>
      <c r="M119" s="117"/>
      <c r="N119" s="293" t="str">
        <f>TT!C3</f>
        <v>Vũ Quang Hiện</v>
      </c>
      <c r="O119" s="293"/>
      <c r="P119" s="293"/>
      <c r="Q119" s="293"/>
      <c r="R119" s="293"/>
      <c r="S119" s="293"/>
      <c r="T119" s="293"/>
      <c r="U119" s="293"/>
    </row>
  </sheetData>
  <sheetProtection formatCells="0" formatColumns="0" formatRows="0" insertRows="0" deleteRows="0"/>
  <mergeCells count="35">
    <mergeCell ref="A1:D1"/>
    <mergeCell ref="E1:O1"/>
    <mergeCell ref="P1:U1"/>
    <mergeCell ref="C3:C7"/>
    <mergeCell ref="D3:D7"/>
    <mergeCell ref="E3:F3"/>
    <mergeCell ref="K4:P4"/>
    <mergeCell ref="O5:O7"/>
    <mergeCell ref="Q4:Q7"/>
    <mergeCell ref="J4:J7"/>
    <mergeCell ref="P2:U2"/>
    <mergeCell ref="T3:T7"/>
    <mergeCell ref="G3:G7"/>
    <mergeCell ref="R4:R7"/>
    <mergeCell ref="A3:A7"/>
    <mergeCell ref="U3:U7"/>
    <mergeCell ref="L5:M6"/>
    <mergeCell ref="N5:N7"/>
    <mergeCell ref="I3:I7"/>
    <mergeCell ref="A8:B8"/>
    <mergeCell ref="S4:S7"/>
    <mergeCell ref="H3:H7"/>
    <mergeCell ref="A9:B9"/>
    <mergeCell ref="P5:P7"/>
    <mergeCell ref="F4:F7"/>
    <mergeCell ref="E4:E7"/>
    <mergeCell ref="B3:B7"/>
    <mergeCell ref="J3:S3"/>
    <mergeCell ref="K5:K7"/>
    <mergeCell ref="A116:E116"/>
    <mergeCell ref="N116:U116"/>
    <mergeCell ref="A117:E117"/>
    <mergeCell ref="N117:U117"/>
    <mergeCell ref="A119:E119"/>
    <mergeCell ref="N119:U119"/>
  </mergeCells>
  <printOptions/>
  <pageMargins left="0.5" right="0.393700787401575" top="0.39" bottom="0.4" header="0.31496062992126" footer="0.31496062992126"/>
  <pageSetup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V23"/>
  <sheetViews>
    <sheetView view="pageBreakPreview" zoomScaleSheetLayoutView="100" zoomScalePageLayoutView="0" workbookViewId="0" topLeftCell="A7">
      <selection activeCell="A9" sqref="A9:U22"/>
    </sheetView>
  </sheetViews>
  <sheetFormatPr defaultColWidth="9.00390625" defaultRowHeight="15.75"/>
  <cols>
    <col min="1" max="1" width="3.50390625" style="35" customWidth="1"/>
    <col min="2" max="2" width="15.50390625" style="35" customWidth="1"/>
    <col min="3" max="3" width="7.625" style="35" customWidth="1"/>
    <col min="4" max="4" width="5.375" style="35" customWidth="1"/>
    <col min="5" max="5" width="9.00390625" style="35" customWidth="1"/>
    <col min="6" max="6" width="5.625" style="35" customWidth="1"/>
    <col min="7" max="7" width="6.00390625" style="35" customWidth="1"/>
    <col min="8" max="9" width="5.50390625" style="35" customWidth="1"/>
    <col min="10" max="11" width="6.125" style="35" customWidth="1"/>
    <col min="12" max="12" width="6.875" style="35" customWidth="1"/>
    <col min="13" max="13" width="7.25390625" style="54" customWidth="1"/>
    <col min="14" max="15" width="6.25390625" style="54" customWidth="1"/>
    <col min="16" max="16" width="5.25390625" style="54" customWidth="1"/>
    <col min="17" max="17" width="6.625" style="54" customWidth="1"/>
    <col min="18" max="18" width="7.00390625" style="54" customWidth="1"/>
    <col min="19" max="19" width="6.50390625" style="54" customWidth="1"/>
    <col min="20" max="20" width="5.875" style="54" customWidth="1"/>
    <col min="21" max="21" width="6.50390625" style="54" customWidth="1"/>
    <col min="22" max="16384" width="9.00390625" style="35" customWidth="1"/>
  </cols>
  <sheetData>
    <row r="1" spans="1:22" ht="64.5" customHeight="1">
      <c r="A1" s="315" t="s">
        <v>108</v>
      </c>
      <c r="B1" s="315"/>
      <c r="C1" s="315"/>
      <c r="D1" s="315"/>
      <c r="E1" s="315"/>
      <c r="F1" s="329" t="s">
        <v>84</v>
      </c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5" t="s">
        <v>105</v>
      </c>
      <c r="R1" s="325"/>
      <c r="S1" s="325"/>
      <c r="T1" s="325"/>
      <c r="U1" s="325"/>
      <c r="V1" s="37"/>
    </row>
    <row r="2" spans="1:22" s="44" customFormat="1" ht="18" customHeight="1">
      <c r="A2" s="38"/>
      <c r="B2" s="39"/>
      <c r="C2" s="39"/>
      <c r="D2" s="39"/>
      <c r="E2" s="35"/>
      <c r="F2" s="35"/>
      <c r="G2" s="35"/>
      <c r="H2" s="35"/>
      <c r="I2" s="35"/>
      <c r="J2" s="40"/>
      <c r="K2" s="40"/>
      <c r="L2" s="41">
        <f>COUNTBLANK(E9:U22)</f>
        <v>238</v>
      </c>
      <c r="M2" s="42">
        <f>COUNTA(E11:U11)</f>
        <v>0</v>
      </c>
      <c r="N2" s="42">
        <f>L2+M2</f>
        <v>238</v>
      </c>
      <c r="O2" s="42"/>
      <c r="P2" s="43"/>
      <c r="Q2" s="43"/>
      <c r="R2" s="328" t="s">
        <v>78</v>
      </c>
      <c r="S2" s="328"/>
      <c r="T2" s="328"/>
      <c r="U2" s="328"/>
      <c r="V2" s="35"/>
    </row>
    <row r="3" spans="1:22" s="45" customFormat="1" ht="15.75" customHeight="1">
      <c r="A3" s="314" t="s">
        <v>20</v>
      </c>
      <c r="B3" s="314"/>
      <c r="C3" s="332" t="s">
        <v>89</v>
      </c>
      <c r="D3" s="316" t="s">
        <v>91</v>
      </c>
      <c r="E3" s="326" t="s">
        <v>57</v>
      </c>
      <c r="F3" s="327"/>
      <c r="G3" s="322" t="s">
        <v>35</v>
      </c>
      <c r="H3" s="322" t="s">
        <v>60</v>
      </c>
      <c r="I3" s="312" t="s">
        <v>36</v>
      </c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30" t="s">
        <v>70</v>
      </c>
      <c r="U3" s="316" t="s">
        <v>75</v>
      </c>
      <c r="V3" s="44"/>
    </row>
    <row r="4" spans="1:22" s="44" customFormat="1" ht="15.75" customHeight="1">
      <c r="A4" s="314"/>
      <c r="B4" s="314"/>
      <c r="C4" s="333"/>
      <c r="D4" s="316"/>
      <c r="E4" s="318" t="s">
        <v>93</v>
      </c>
      <c r="F4" s="318" t="s">
        <v>56</v>
      </c>
      <c r="G4" s="322"/>
      <c r="H4" s="322"/>
      <c r="I4" s="322" t="s">
        <v>36</v>
      </c>
      <c r="J4" s="316" t="s">
        <v>37</v>
      </c>
      <c r="K4" s="316"/>
      <c r="L4" s="316"/>
      <c r="M4" s="316"/>
      <c r="N4" s="316"/>
      <c r="O4" s="316"/>
      <c r="P4" s="316"/>
      <c r="Q4" s="309" t="s">
        <v>95</v>
      </c>
      <c r="R4" s="309" t="s">
        <v>103</v>
      </c>
      <c r="S4" s="309" t="s">
        <v>59</v>
      </c>
      <c r="T4" s="330"/>
      <c r="U4" s="316"/>
      <c r="V4" s="45"/>
    </row>
    <row r="5" spans="1:21" s="44" customFormat="1" ht="18" customHeight="1">
      <c r="A5" s="314"/>
      <c r="B5" s="314"/>
      <c r="C5" s="333"/>
      <c r="D5" s="316"/>
      <c r="E5" s="319"/>
      <c r="F5" s="319"/>
      <c r="G5" s="322"/>
      <c r="H5" s="322"/>
      <c r="I5" s="322"/>
      <c r="J5" s="322" t="s">
        <v>55</v>
      </c>
      <c r="K5" s="323" t="s">
        <v>4</v>
      </c>
      <c r="L5" s="331"/>
      <c r="M5" s="331"/>
      <c r="N5" s="331"/>
      <c r="O5" s="331"/>
      <c r="P5" s="324"/>
      <c r="Q5" s="310"/>
      <c r="R5" s="310"/>
      <c r="S5" s="310"/>
      <c r="T5" s="330"/>
      <c r="U5" s="316"/>
    </row>
    <row r="6" spans="1:21" s="44" customFormat="1" ht="18.75" customHeight="1">
      <c r="A6" s="314"/>
      <c r="B6" s="314"/>
      <c r="C6" s="333"/>
      <c r="D6" s="316"/>
      <c r="E6" s="319"/>
      <c r="F6" s="319"/>
      <c r="G6" s="322"/>
      <c r="H6" s="322"/>
      <c r="I6" s="322"/>
      <c r="J6" s="322"/>
      <c r="K6" s="309" t="s">
        <v>65</v>
      </c>
      <c r="L6" s="323" t="s">
        <v>4</v>
      </c>
      <c r="M6" s="324"/>
      <c r="N6" s="309" t="s">
        <v>40</v>
      </c>
      <c r="O6" s="309" t="s">
        <v>102</v>
      </c>
      <c r="P6" s="309" t="s">
        <v>41</v>
      </c>
      <c r="Q6" s="310"/>
      <c r="R6" s="310"/>
      <c r="S6" s="310"/>
      <c r="T6" s="330"/>
      <c r="U6" s="316"/>
    </row>
    <row r="7" spans="1:22" ht="36">
      <c r="A7" s="314"/>
      <c r="B7" s="314"/>
      <c r="C7" s="334"/>
      <c r="D7" s="316"/>
      <c r="E7" s="320"/>
      <c r="F7" s="320"/>
      <c r="G7" s="322"/>
      <c r="H7" s="322"/>
      <c r="I7" s="322"/>
      <c r="J7" s="322"/>
      <c r="K7" s="311"/>
      <c r="L7" s="36" t="s">
        <v>38</v>
      </c>
      <c r="M7" s="36" t="s">
        <v>66</v>
      </c>
      <c r="N7" s="311"/>
      <c r="O7" s="311"/>
      <c r="P7" s="311"/>
      <c r="Q7" s="311"/>
      <c r="R7" s="311"/>
      <c r="S7" s="311"/>
      <c r="T7" s="330"/>
      <c r="U7" s="316"/>
      <c r="V7" s="44"/>
    </row>
    <row r="8" spans="1:21" ht="15.75">
      <c r="A8" s="308" t="s">
        <v>3</v>
      </c>
      <c r="B8" s="308"/>
      <c r="C8" s="46" t="s">
        <v>13</v>
      </c>
      <c r="D8" s="46" t="s">
        <v>14</v>
      </c>
      <c r="E8" s="46" t="s">
        <v>19</v>
      </c>
      <c r="F8" s="46" t="s">
        <v>21</v>
      </c>
      <c r="G8" s="46" t="s">
        <v>22</v>
      </c>
      <c r="H8" s="46" t="s">
        <v>23</v>
      </c>
      <c r="I8" s="46" t="s">
        <v>24</v>
      </c>
      <c r="J8" s="46" t="s">
        <v>25</v>
      </c>
      <c r="K8" s="46" t="s">
        <v>26</v>
      </c>
      <c r="L8" s="46" t="s">
        <v>28</v>
      </c>
      <c r="M8" s="46" t="s">
        <v>29</v>
      </c>
      <c r="N8" s="46" t="s">
        <v>71</v>
      </c>
      <c r="O8" s="46" t="s">
        <v>68</v>
      </c>
      <c r="P8" s="46" t="s">
        <v>72</v>
      </c>
      <c r="Q8" s="46" t="s">
        <v>73</v>
      </c>
      <c r="R8" s="46" t="s">
        <v>74</v>
      </c>
      <c r="S8" s="46" t="s">
        <v>76</v>
      </c>
      <c r="T8" s="46" t="s">
        <v>88</v>
      </c>
      <c r="U8" s="46" t="s">
        <v>90</v>
      </c>
    </row>
    <row r="9" spans="1:21" ht="15.75">
      <c r="A9" s="308" t="s">
        <v>10</v>
      </c>
      <c r="B9" s="308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8"/>
      <c r="R9" s="48"/>
      <c r="S9" s="48"/>
      <c r="T9" s="47"/>
      <c r="U9" s="47"/>
    </row>
    <row r="10" spans="1:21" ht="15.75">
      <c r="A10" s="49" t="s">
        <v>0</v>
      </c>
      <c r="B10" s="50" t="s">
        <v>27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8"/>
      <c r="Q10" s="48"/>
      <c r="R10" s="48"/>
      <c r="S10" s="48"/>
      <c r="T10" s="47"/>
      <c r="U10" s="47"/>
    </row>
    <row r="11" spans="1:21" ht="15.75">
      <c r="A11" s="51" t="s">
        <v>13</v>
      </c>
      <c r="B11" s="52" t="s">
        <v>6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</row>
    <row r="12" spans="1:21" ht="15.75">
      <c r="A12" s="51" t="s">
        <v>14</v>
      </c>
      <c r="B12" s="52" t="s">
        <v>6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8"/>
      <c r="Q12" s="48"/>
      <c r="R12" s="48"/>
      <c r="S12" s="48"/>
      <c r="T12" s="47"/>
      <c r="U12" s="47"/>
    </row>
    <row r="13" spans="1:21" ht="15.75">
      <c r="A13" s="51" t="s">
        <v>9</v>
      </c>
      <c r="B13" s="52" t="s">
        <v>11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8"/>
      <c r="Q13" s="48"/>
      <c r="R13" s="48"/>
      <c r="S13" s="48"/>
      <c r="T13" s="47"/>
      <c r="U13" s="47"/>
    </row>
    <row r="14" spans="1:21" ht="15.75">
      <c r="A14" s="49" t="s">
        <v>1</v>
      </c>
      <c r="B14" s="50" t="s">
        <v>8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8"/>
      <c r="Q14" s="48"/>
      <c r="R14" s="48"/>
      <c r="S14" s="48"/>
      <c r="T14" s="47"/>
      <c r="U14" s="47"/>
    </row>
    <row r="15" spans="1:21" ht="15.75">
      <c r="A15" s="49" t="s">
        <v>13</v>
      </c>
      <c r="B15" s="50" t="s">
        <v>5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8"/>
      <c r="Q15" s="48"/>
      <c r="R15" s="48"/>
      <c r="S15" s="48"/>
      <c r="T15" s="47"/>
      <c r="U15" s="47"/>
    </row>
    <row r="16" spans="1:21" ht="15.75">
      <c r="A16" s="51" t="s">
        <v>15</v>
      </c>
      <c r="B16" s="52" t="s">
        <v>6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/>
      <c r="Q16" s="48"/>
      <c r="R16" s="48"/>
      <c r="S16" s="48"/>
      <c r="T16" s="47"/>
      <c r="U16" s="47"/>
    </row>
    <row r="17" spans="1:21" ht="15.75">
      <c r="A17" s="51" t="s">
        <v>16</v>
      </c>
      <c r="B17" s="52" t="s">
        <v>7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8"/>
      <c r="Q17" s="48"/>
      <c r="R17" s="48"/>
      <c r="S17" s="48"/>
      <c r="T17" s="47"/>
      <c r="U17" s="47"/>
    </row>
    <row r="18" spans="1:21" ht="15.75">
      <c r="A18" s="51" t="s">
        <v>9</v>
      </c>
      <c r="B18" s="52" t="s">
        <v>11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8"/>
      <c r="Q18" s="48"/>
      <c r="R18" s="48"/>
      <c r="S18" s="48"/>
      <c r="T18" s="47"/>
      <c r="U18" s="47"/>
    </row>
    <row r="19" spans="1:21" ht="15.75">
      <c r="A19" s="49" t="s">
        <v>14</v>
      </c>
      <c r="B19" s="50" t="s">
        <v>53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8"/>
      <c r="Q19" s="48"/>
      <c r="R19" s="48"/>
      <c r="S19" s="48"/>
      <c r="T19" s="47"/>
      <c r="U19" s="47"/>
    </row>
    <row r="20" spans="1:21" ht="15.75">
      <c r="A20" s="51" t="s">
        <v>17</v>
      </c>
      <c r="B20" s="52" t="s">
        <v>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8"/>
      <c r="Q20" s="48"/>
      <c r="R20" s="48"/>
      <c r="S20" s="48"/>
      <c r="T20" s="47"/>
      <c r="U20" s="47"/>
    </row>
    <row r="21" spans="1:21" ht="15.75">
      <c r="A21" s="51" t="s">
        <v>18</v>
      </c>
      <c r="B21" s="52" t="s">
        <v>7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/>
      <c r="Q21" s="48"/>
      <c r="R21" s="48"/>
      <c r="S21" s="48"/>
      <c r="T21" s="47"/>
      <c r="U21" s="47"/>
    </row>
    <row r="22" spans="1:22" s="53" customFormat="1" ht="15.75">
      <c r="A22" s="51" t="s">
        <v>9</v>
      </c>
      <c r="B22" s="52" t="s">
        <v>11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8"/>
      <c r="Q22" s="48"/>
      <c r="R22" s="48"/>
      <c r="S22" s="48"/>
      <c r="T22" s="47"/>
      <c r="U22" s="47"/>
      <c r="V22" s="35"/>
    </row>
    <row r="23" spans="1:22" ht="51.75" customHeight="1">
      <c r="A23" s="317" t="s">
        <v>77</v>
      </c>
      <c r="B23" s="317"/>
      <c r="C23" s="317"/>
      <c r="D23" s="317"/>
      <c r="E23" s="317"/>
      <c r="F23" s="317"/>
      <c r="G23" s="317"/>
      <c r="H23" s="317"/>
      <c r="I23" s="53"/>
      <c r="J23" s="53"/>
      <c r="K23" s="53"/>
      <c r="L23" s="53"/>
      <c r="M23" s="53"/>
      <c r="N23" s="321" t="s">
        <v>85</v>
      </c>
      <c r="O23" s="321"/>
      <c r="P23" s="321"/>
      <c r="Q23" s="321"/>
      <c r="R23" s="321"/>
      <c r="S23" s="321"/>
      <c r="T23" s="321"/>
      <c r="U23" s="321"/>
      <c r="V23" s="53"/>
    </row>
  </sheetData>
  <sheetProtection/>
  <mergeCells count="31">
    <mergeCell ref="E4:E7"/>
    <mergeCell ref="N6:N7"/>
    <mergeCell ref="O6:O7"/>
    <mergeCell ref="K5:P5"/>
    <mergeCell ref="A8:B8"/>
    <mergeCell ref="R4:R7"/>
    <mergeCell ref="C3:C7"/>
    <mergeCell ref="I4:I7"/>
    <mergeCell ref="H3:H7"/>
    <mergeCell ref="K6:K7"/>
    <mergeCell ref="G3:G7"/>
    <mergeCell ref="A23:H23"/>
    <mergeCell ref="A9:B9"/>
    <mergeCell ref="F4:F7"/>
    <mergeCell ref="N23:U23"/>
    <mergeCell ref="J5:J7"/>
    <mergeCell ref="J4:P4"/>
    <mergeCell ref="D3:D7"/>
    <mergeCell ref="L6:M6"/>
    <mergeCell ref="E3:F3"/>
    <mergeCell ref="S4:S7"/>
    <mergeCell ref="Q4:Q7"/>
    <mergeCell ref="I3:S3"/>
    <mergeCell ref="A3:B7"/>
    <mergeCell ref="P6:P7"/>
    <mergeCell ref="A1:E1"/>
    <mergeCell ref="U3:U7"/>
    <mergeCell ref="Q1:U1"/>
    <mergeCell ref="R2:U2"/>
    <mergeCell ref="F1:P1"/>
    <mergeCell ref="T3:T7"/>
  </mergeCells>
  <printOptions/>
  <pageMargins left="0.2362204724409449" right="0.1968503937007874" top="0.1968503937007874" bottom="0" header="0.1968503937007874" footer="0.1968503937007874"/>
  <pageSetup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X119"/>
  <sheetViews>
    <sheetView tabSelected="1" view="pageBreakPreview" zoomScale="80" zoomScaleSheetLayoutView="80" zoomScalePageLayoutView="0" workbookViewId="0" topLeftCell="A112">
      <selection activeCell="F118" sqref="F118"/>
    </sheetView>
  </sheetViews>
  <sheetFormatPr defaultColWidth="9.00390625" defaultRowHeight="15.75"/>
  <cols>
    <col min="1" max="1" width="3.50390625" style="4" customWidth="1"/>
    <col min="2" max="2" width="13.25390625" style="146" customWidth="1"/>
    <col min="3" max="3" width="9.75390625" style="4" customWidth="1"/>
    <col min="4" max="4" width="11.00390625" style="4" customWidth="1"/>
    <col min="5" max="5" width="10.125" style="4" customWidth="1"/>
    <col min="6" max="7" width="7.375" style="4" customWidth="1"/>
    <col min="8" max="8" width="9.625" style="4" customWidth="1"/>
    <col min="9" max="10" width="9.50390625" style="4" customWidth="1"/>
    <col min="11" max="11" width="9.75390625" style="4" customWidth="1"/>
    <col min="12" max="12" width="8.50390625" style="4" customWidth="1"/>
    <col min="13" max="13" width="8.125" style="10" customWidth="1"/>
    <col min="14" max="14" width="8.875" style="10" customWidth="1"/>
    <col min="15" max="15" width="7.25390625" style="10" customWidth="1"/>
    <col min="16" max="16" width="8.125" style="10" customWidth="1"/>
    <col min="17" max="17" width="8.75390625" style="10" customWidth="1"/>
    <col min="18" max="18" width="8.25390625" style="10" customWidth="1"/>
    <col min="19" max="19" width="8.00390625" style="10" customWidth="1"/>
    <col min="20" max="20" width="9.00390625" style="10" customWidth="1"/>
    <col min="21" max="21" width="6.625" style="10" customWidth="1"/>
    <col min="22" max="24" width="9.00390625" style="137" customWidth="1"/>
    <col min="25" max="16384" width="9.00390625" style="4" customWidth="1"/>
  </cols>
  <sheetData>
    <row r="1" spans="1:21" ht="69" customHeight="1">
      <c r="A1" s="255" t="s">
        <v>193</v>
      </c>
      <c r="B1" s="255"/>
      <c r="C1" s="255"/>
      <c r="D1" s="255"/>
      <c r="E1" s="305" t="s">
        <v>320</v>
      </c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6" t="str">
        <f>TT!C2</f>
        <v>Đơn vị  báo cáo: 
Cục THADS tỉnh Đồng Tháp
Đơn vị nhận báo cáo:
Tổng Cục THADS</v>
      </c>
      <c r="Q1" s="306"/>
      <c r="R1" s="306"/>
      <c r="S1" s="306"/>
      <c r="T1" s="306"/>
      <c r="U1" s="306"/>
    </row>
    <row r="2" spans="1:21" ht="17.25" customHeight="1">
      <c r="A2" s="9"/>
      <c r="B2" s="124"/>
      <c r="C2" s="11"/>
      <c r="H2" s="393"/>
      <c r="I2" s="394">
        <f>COUNTBLANK(D10:U23)</f>
        <v>14</v>
      </c>
      <c r="J2" s="120">
        <f>COUNTA(D10:U23)</f>
        <v>239</v>
      </c>
      <c r="K2" s="120">
        <f>I2+J2</f>
        <v>253</v>
      </c>
      <c r="L2" s="120"/>
      <c r="M2" s="142"/>
      <c r="P2" s="304" t="s">
        <v>116</v>
      </c>
      <c r="Q2" s="304"/>
      <c r="R2" s="304"/>
      <c r="S2" s="304"/>
      <c r="T2" s="304"/>
      <c r="U2" s="304"/>
    </row>
    <row r="3" spans="1:24" s="121" customFormat="1" ht="15.75" customHeight="1">
      <c r="A3" s="299" t="s">
        <v>92</v>
      </c>
      <c r="B3" s="335" t="s">
        <v>112</v>
      </c>
      <c r="C3" s="298" t="s">
        <v>91</v>
      </c>
      <c r="D3" s="298" t="s">
        <v>4</v>
      </c>
      <c r="E3" s="298"/>
      <c r="F3" s="297" t="s">
        <v>35</v>
      </c>
      <c r="G3" s="297" t="s">
        <v>113</v>
      </c>
      <c r="H3" s="297" t="s">
        <v>36</v>
      </c>
      <c r="I3" s="302" t="s">
        <v>4</v>
      </c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95" t="s">
        <v>70</v>
      </c>
      <c r="U3" s="396" t="s">
        <v>115</v>
      </c>
      <c r="V3" s="143"/>
      <c r="W3" s="143"/>
      <c r="X3" s="143"/>
    </row>
    <row r="4" spans="1:24" s="122" customFormat="1" ht="15.75" customHeight="1">
      <c r="A4" s="300"/>
      <c r="B4" s="336"/>
      <c r="C4" s="298"/>
      <c r="D4" s="298" t="s">
        <v>93</v>
      </c>
      <c r="E4" s="298" t="s">
        <v>56</v>
      </c>
      <c r="F4" s="297"/>
      <c r="G4" s="297"/>
      <c r="H4" s="297"/>
      <c r="I4" s="297" t="s">
        <v>55</v>
      </c>
      <c r="J4" s="298" t="s">
        <v>4</v>
      </c>
      <c r="K4" s="298"/>
      <c r="L4" s="298"/>
      <c r="M4" s="298"/>
      <c r="N4" s="298"/>
      <c r="O4" s="298"/>
      <c r="P4" s="298"/>
      <c r="Q4" s="297" t="s">
        <v>95</v>
      </c>
      <c r="R4" s="297" t="s">
        <v>103</v>
      </c>
      <c r="S4" s="296" t="s">
        <v>59</v>
      </c>
      <c r="T4" s="397"/>
      <c r="U4" s="398"/>
      <c r="V4" s="144"/>
      <c r="W4" s="144"/>
      <c r="X4" s="144"/>
    </row>
    <row r="5" spans="1:24" s="121" customFormat="1" ht="15.75" customHeight="1">
      <c r="A5" s="300"/>
      <c r="B5" s="336"/>
      <c r="C5" s="298"/>
      <c r="D5" s="298"/>
      <c r="E5" s="298"/>
      <c r="F5" s="297"/>
      <c r="G5" s="297"/>
      <c r="H5" s="297"/>
      <c r="I5" s="297"/>
      <c r="J5" s="297" t="s">
        <v>65</v>
      </c>
      <c r="K5" s="298" t="s">
        <v>4</v>
      </c>
      <c r="L5" s="298"/>
      <c r="M5" s="298"/>
      <c r="N5" s="297" t="s">
        <v>40</v>
      </c>
      <c r="O5" s="297" t="s">
        <v>102</v>
      </c>
      <c r="P5" s="297" t="s">
        <v>41</v>
      </c>
      <c r="Q5" s="297"/>
      <c r="R5" s="297"/>
      <c r="S5" s="296"/>
      <c r="T5" s="397"/>
      <c r="U5" s="398"/>
      <c r="V5" s="143"/>
      <c r="W5" s="143"/>
      <c r="X5" s="143"/>
    </row>
    <row r="6" spans="1:24" s="121" customFormat="1" ht="15.75" customHeight="1">
      <c r="A6" s="300"/>
      <c r="B6" s="336"/>
      <c r="C6" s="298"/>
      <c r="D6" s="298"/>
      <c r="E6" s="298"/>
      <c r="F6" s="297"/>
      <c r="G6" s="297"/>
      <c r="H6" s="297"/>
      <c r="I6" s="297"/>
      <c r="J6" s="297"/>
      <c r="K6" s="298"/>
      <c r="L6" s="298"/>
      <c r="M6" s="298"/>
      <c r="N6" s="297"/>
      <c r="O6" s="297"/>
      <c r="P6" s="297"/>
      <c r="Q6" s="297"/>
      <c r="R6" s="297"/>
      <c r="S6" s="296"/>
      <c r="T6" s="397"/>
      <c r="U6" s="398"/>
      <c r="V6" s="143"/>
      <c r="W6" s="143"/>
      <c r="X6" s="143"/>
    </row>
    <row r="7" spans="1:24" s="121" customFormat="1" ht="69" customHeight="1">
      <c r="A7" s="301"/>
      <c r="B7" s="337"/>
      <c r="C7" s="298"/>
      <c r="D7" s="298"/>
      <c r="E7" s="298"/>
      <c r="F7" s="297"/>
      <c r="G7" s="297"/>
      <c r="H7" s="297"/>
      <c r="I7" s="297"/>
      <c r="J7" s="297"/>
      <c r="K7" s="104" t="s">
        <v>38</v>
      </c>
      <c r="L7" s="104" t="s">
        <v>94</v>
      </c>
      <c r="M7" s="104" t="s">
        <v>111</v>
      </c>
      <c r="N7" s="297"/>
      <c r="O7" s="297"/>
      <c r="P7" s="297"/>
      <c r="Q7" s="297"/>
      <c r="R7" s="297"/>
      <c r="S7" s="296"/>
      <c r="T7" s="399"/>
      <c r="U7" s="398"/>
      <c r="V7" s="143"/>
      <c r="W7" s="143"/>
      <c r="X7" s="143"/>
    </row>
    <row r="8" spans="1:21" ht="14.25" customHeight="1">
      <c r="A8" s="294" t="s">
        <v>3</v>
      </c>
      <c r="B8" s="295"/>
      <c r="C8" s="123" t="s">
        <v>13</v>
      </c>
      <c r="D8" s="123" t="s">
        <v>14</v>
      </c>
      <c r="E8" s="123" t="s">
        <v>19</v>
      </c>
      <c r="F8" s="123" t="s">
        <v>21</v>
      </c>
      <c r="G8" s="123" t="s">
        <v>22</v>
      </c>
      <c r="H8" s="123" t="s">
        <v>23</v>
      </c>
      <c r="I8" s="123" t="s">
        <v>24</v>
      </c>
      <c r="J8" s="123" t="s">
        <v>25</v>
      </c>
      <c r="K8" s="123" t="s">
        <v>26</v>
      </c>
      <c r="L8" s="123" t="s">
        <v>28</v>
      </c>
      <c r="M8" s="123" t="s">
        <v>29</v>
      </c>
      <c r="N8" s="123" t="s">
        <v>71</v>
      </c>
      <c r="O8" s="123" t="s">
        <v>68</v>
      </c>
      <c r="P8" s="123" t="s">
        <v>72</v>
      </c>
      <c r="Q8" s="123" t="s">
        <v>73</v>
      </c>
      <c r="R8" s="123" t="s">
        <v>74</v>
      </c>
      <c r="S8" s="123" t="s">
        <v>76</v>
      </c>
      <c r="T8" s="123" t="s">
        <v>88</v>
      </c>
      <c r="U8" s="123" t="s">
        <v>90</v>
      </c>
    </row>
    <row r="9" spans="1:21" ht="14.25" customHeight="1">
      <c r="A9" s="338" t="s">
        <v>12</v>
      </c>
      <c r="B9" s="339"/>
      <c r="C9" s="136">
        <f>C10+C23</f>
        <v>2036926842</v>
      </c>
      <c r="D9" s="136">
        <f>D10+D23</f>
        <v>1352287184</v>
      </c>
      <c r="E9" s="136">
        <f>E10+E23</f>
        <v>684639658</v>
      </c>
      <c r="F9" s="136">
        <f>F10+F23</f>
        <v>32204847.5</v>
      </c>
      <c r="G9" s="136">
        <f>G10+G23</f>
        <v>0</v>
      </c>
      <c r="H9" s="136">
        <f>I9+Q9+R9+S9</f>
        <v>2004721994.5</v>
      </c>
      <c r="I9" s="136">
        <f aca="true" t="shared" si="0" ref="I9:T9">I10+I23</f>
        <v>999174984.5</v>
      </c>
      <c r="J9" s="136">
        <f t="shared" si="0"/>
        <v>358932430.5</v>
      </c>
      <c r="K9" s="136">
        <f t="shared" si="0"/>
        <v>314590456.5</v>
      </c>
      <c r="L9" s="136">
        <f t="shared" si="0"/>
        <v>44276669</v>
      </c>
      <c r="M9" s="136">
        <f t="shared" si="0"/>
        <v>65305</v>
      </c>
      <c r="N9" s="136">
        <f t="shared" si="0"/>
        <v>636115748</v>
      </c>
      <c r="O9" s="136">
        <f t="shared" si="0"/>
        <v>4126806</v>
      </c>
      <c r="P9" s="136">
        <f t="shared" si="0"/>
        <v>0</v>
      </c>
      <c r="Q9" s="136">
        <f t="shared" si="0"/>
        <v>943646179</v>
      </c>
      <c r="R9" s="136">
        <f t="shared" si="0"/>
        <v>59365994</v>
      </c>
      <c r="S9" s="136">
        <f t="shared" si="0"/>
        <v>2534837</v>
      </c>
      <c r="T9" s="136">
        <f t="shared" si="0"/>
        <v>1645789564</v>
      </c>
      <c r="U9" s="403">
        <f>IF(I9&lt;&gt;0,J9/I9,"")</f>
        <v>0.3592287998279044</v>
      </c>
    </row>
    <row r="10" spans="1:24" s="409" customFormat="1" ht="13.5" customHeight="1">
      <c r="A10" s="404" t="str">
        <f>'04'!A10</f>
        <v>A</v>
      </c>
      <c r="B10" s="405" t="str">
        <f>'04'!B10</f>
        <v>Cục THADS</v>
      </c>
      <c r="C10" s="406">
        <f>SUM(C11:C22)</f>
        <v>259352506</v>
      </c>
      <c r="D10" s="406">
        <f>SUM(D11:D22)</f>
        <v>184910273</v>
      </c>
      <c r="E10" s="406">
        <f>SUM(E11:E22)</f>
        <v>74442233</v>
      </c>
      <c r="F10" s="406">
        <f>SUM(F11:F22)</f>
        <v>1796399.5</v>
      </c>
      <c r="G10" s="406">
        <f>SUM(G11:G22)</f>
        <v>0</v>
      </c>
      <c r="H10" s="406">
        <f>I10+Q10+R10+S10</f>
        <v>257556106.5</v>
      </c>
      <c r="I10" s="406">
        <f>SUM(J10,N10:P10)</f>
        <v>102790243.5</v>
      </c>
      <c r="J10" s="406">
        <f>SUM(K10:M10)</f>
        <v>37191498.5</v>
      </c>
      <c r="K10" s="406">
        <f aca="true" t="shared" si="1" ref="K10:S10">SUM(K11:K22)</f>
        <v>35744529.5</v>
      </c>
      <c r="L10" s="406">
        <f t="shared" si="1"/>
        <v>1446969</v>
      </c>
      <c r="M10" s="406">
        <f t="shared" si="1"/>
        <v>0</v>
      </c>
      <c r="N10" s="406">
        <f t="shared" si="1"/>
        <v>65598745</v>
      </c>
      <c r="O10" s="406">
        <f t="shared" si="1"/>
        <v>0</v>
      </c>
      <c r="P10" s="406">
        <f t="shared" si="1"/>
        <v>0</v>
      </c>
      <c r="Q10" s="406">
        <f t="shared" si="1"/>
        <v>152880057</v>
      </c>
      <c r="R10" s="406">
        <f t="shared" si="1"/>
        <v>1885806</v>
      </c>
      <c r="S10" s="406">
        <f t="shared" si="1"/>
        <v>0</v>
      </c>
      <c r="T10" s="406">
        <f>SUM(N10:S10)</f>
        <v>220364608</v>
      </c>
      <c r="U10" s="407">
        <f>IF(I10&lt;&gt;0,J10/I10,"")</f>
        <v>0.36181934426490586</v>
      </c>
      <c r="V10" s="408"/>
      <c r="W10" s="408"/>
      <c r="X10" s="408"/>
    </row>
    <row r="11" spans="1:24" s="79" customFormat="1" ht="13.5" customHeight="1">
      <c r="A11" s="127" t="str">
        <f>'04'!A11</f>
        <v>1</v>
      </c>
      <c r="B11" s="128" t="str">
        <f>'04'!B11</f>
        <v>Bùi Thị Ngọc Kiều</v>
      </c>
      <c r="C11" s="136">
        <f>D11+E11</f>
        <v>141916</v>
      </c>
      <c r="D11" s="111">
        <v>0</v>
      </c>
      <c r="E11" s="91">
        <v>141916</v>
      </c>
      <c r="F11" s="91">
        <v>0</v>
      </c>
      <c r="G11" s="91">
        <v>0</v>
      </c>
      <c r="H11" s="136">
        <f>I11+Q11+R11+S11</f>
        <v>141916</v>
      </c>
      <c r="I11" s="136">
        <f>SUM(J11,N11:P11)</f>
        <v>108907</v>
      </c>
      <c r="J11" s="136">
        <f>SUM(K11:M11)</f>
        <v>103907</v>
      </c>
      <c r="K11" s="91">
        <v>103907</v>
      </c>
      <c r="L11" s="91">
        <v>0</v>
      </c>
      <c r="M11" s="91">
        <v>0</v>
      </c>
      <c r="N11" s="91">
        <v>5000</v>
      </c>
      <c r="O11" s="91">
        <v>0</v>
      </c>
      <c r="P11" s="91">
        <v>0</v>
      </c>
      <c r="Q11" s="91">
        <v>33009</v>
      </c>
      <c r="R11" s="91">
        <v>0</v>
      </c>
      <c r="S11" s="91">
        <v>0</v>
      </c>
      <c r="T11" s="136">
        <f aca="true" t="shared" si="2" ref="T11:T21">SUM(N11:S11)</f>
        <v>38009</v>
      </c>
      <c r="U11" s="403">
        <f aca="true" t="shared" si="3" ref="U11:U21">IF(I11&lt;&gt;0,J11/I11,"")</f>
        <v>0.9540892688256953</v>
      </c>
      <c r="V11" s="130"/>
      <c r="W11" s="130"/>
      <c r="X11" s="130"/>
    </row>
    <row r="12" spans="1:24" s="79" customFormat="1" ht="13.5" customHeight="1">
      <c r="A12" s="127" t="str">
        <f>'04'!A12</f>
        <v>2</v>
      </c>
      <c r="B12" s="128" t="str">
        <f>'04'!B12</f>
        <v>Trần Minh Tý</v>
      </c>
      <c r="C12" s="136">
        <f aca="true" t="shared" si="4" ref="C12:C21">D12+E12</f>
        <v>20477809</v>
      </c>
      <c r="D12" s="111">
        <v>5526936</v>
      </c>
      <c r="E12" s="91">
        <v>14950873</v>
      </c>
      <c r="F12" s="91">
        <v>1181632</v>
      </c>
      <c r="G12" s="91">
        <v>0</v>
      </c>
      <c r="H12" s="136">
        <f aca="true" t="shared" si="5" ref="H12:H21">I12+Q12+R12+S12</f>
        <v>19296177</v>
      </c>
      <c r="I12" s="136">
        <f aca="true" t="shared" si="6" ref="I12:I21">SUM(J12,N12:P12)</f>
        <v>10038281</v>
      </c>
      <c r="J12" s="136">
        <f aca="true" t="shared" si="7" ref="J12:J21">SUM(K12:M12)</f>
        <v>1960218</v>
      </c>
      <c r="K12" s="91">
        <v>1923038</v>
      </c>
      <c r="L12" s="91">
        <v>37180</v>
      </c>
      <c r="M12" s="91">
        <v>0</v>
      </c>
      <c r="N12" s="91">
        <v>8078063</v>
      </c>
      <c r="O12" s="91">
        <v>0</v>
      </c>
      <c r="P12" s="91">
        <v>0</v>
      </c>
      <c r="Q12" s="91">
        <v>9257896</v>
      </c>
      <c r="R12" s="91">
        <v>0</v>
      </c>
      <c r="S12" s="91">
        <v>0</v>
      </c>
      <c r="T12" s="136">
        <f t="shared" si="2"/>
        <v>17335959</v>
      </c>
      <c r="U12" s="403">
        <f t="shared" si="3"/>
        <v>0.1952742705648507</v>
      </c>
      <c r="V12" s="130"/>
      <c r="W12" s="130"/>
      <c r="X12" s="130"/>
    </row>
    <row r="13" spans="1:24" s="79" customFormat="1" ht="13.5" customHeight="1">
      <c r="A13" s="127" t="str">
        <f>'04'!A13</f>
        <v>3 </v>
      </c>
      <c r="B13" s="128" t="str">
        <f>'04'!B13</f>
        <v>Lê Phước Bé Sáu</v>
      </c>
      <c r="C13" s="136">
        <f t="shared" si="4"/>
        <v>143141103</v>
      </c>
      <c r="D13" s="111">
        <v>93275657</v>
      </c>
      <c r="E13" s="91">
        <v>49865446</v>
      </c>
      <c r="F13" s="91">
        <v>0</v>
      </c>
      <c r="G13" s="91">
        <v>0</v>
      </c>
      <c r="H13" s="136">
        <f t="shared" si="5"/>
        <v>143141103</v>
      </c>
      <c r="I13" s="136">
        <f t="shared" si="6"/>
        <v>60550642</v>
      </c>
      <c r="J13" s="136">
        <f t="shared" si="7"/>
        <v>32466266</v>
      </c>
      <c r="K13" s="91">
        <v>31202681</v>
      </c>
      <c r="L13" s="91">
        <v>1263585</v>
      </c>
      <c r="M13" s="91">
        <v>0</v>
      </c>
      <c r="N13" s="91">
        <v>28084376</v>
      </c>
      <c r="O13" s="91">
        <v>0</v>
      </c>
      <c r="P13" s="91">
        <v>0</v>
      </c>
      <c r="Q13" s="91">
        <v>80709729</v>
      </c>
      <c r="R13" s="91">
        <v>1880732</v>
      </c>
      <c r="S13" s="91">
        <v>0</v>
      </c>
      <c r="T13" s="136">
        <f t="shared" si="2"/>
        <v>110674837</v>
      </c>
      <c r="U13" s="403">
        <f t="shared" si="3"/>
        <v>0.5361836791094634</v>
      </c>
      <c r="V13" s="130"/>
      <c r="W13" s="130"/>
      <c r="X13" s="130"/>
    </row>
    <row r="14" spans="1:24" s="79" customFormat="1" ht="13.5" customHeight="1">
      <c r="A14" s="127" t="str">
        <f>'04'!A14</f>
        <v>4</v>
      </c>
      <c r="B14" s="128" t="str">
        <f>'04'!B14</f>
        <v>Mai Thị Thu Cúc</v>
      </c>
      <c r="C14" s="136">
        <f t="shared" si="4"/>
        <v>86639444</v>
      </c>
      <c r="D14" s="111">
        <v>85168618</v>
      </c>
      <c r="E14" s="91">
        <v>1470826</v>
      </c>
      <c r="F14" s="91">
        <v>571152.5</v>
      </c>
      <c r="G14" s="91">
        <v>0</v>
      </c>
      <c r="H14" s="136">
        <f t="shared" si="5"/>
        <v>86068291.5</v>
      </c>
      <c r="I14" s="136">
        <f t="shared" si="6"/>
        <v>23900561.5</v>
      </c>
      <c r="J14" s="136">
        <f t="shared" si="7"/>
        <v>2481073.5</v>
      </c>
      <c r="K14" s="91">
        <v>2377927.5</v>
      </c>
      <c r="L14" s="91">
        <v>103146</v>
      </c>
      <c r="M14" s="91">
        <v>0</v>
      </c>
      <c r="N14" s="91">
        <v>21419488</v>
      </c>
      <c r="O14" s="91">
        <v>0</v>
      </c>
      <c r="P14" s="91">
        <v>0</v>
      </c>
      <c r="Q14" s="91">
        <v>62167730</v>
      </c>
      <c r="R14" s="91">
        <v>0</v>
      </c>
      <c r="S14" s="91">
        <v>0</v>
      </c>
      <c r="T14" s="136">
        <f t="shared" si="2"/>
        <v>83587218</v>
      </c>
      <c r="U14" s="403">
        <f t="shared" si="3"/>
        <v>0.1038081678541318</v>
      </c>
      <c r="V14" s="130"/>
      <c r="W14" s="130"/>
      <c r="X14" s="130"/>
    </row>
    <row r="15" spans="1:24" s="79" customFormat="1" ht="13.5" customHeight="1">
      <c r="A15" s="127" t="str">
        <f>'04'!A15</f>
        <v>5</v>
      </c>
      <c r="B15" s="128" t="str">
        <f>'04'!B15</f>
        <v>Vũ Quang Hiện</v>
      </c>
      <c r="C15" s="136">
        <f t="shared" si="4"/>
        <v>300</v>
      </c>
      <c r="D15" s="111">
        <v>0</v>
      </c>
      <c r="E15" s="91">
        <v>300</v>
      </c>
      <c r="F15" s="91">
        <v>0</v>
      </c>
      <c r="G15" s="91">
        <v>0</v>
      </c>
      <c r="H15" s="136">
        <f t="shared" si="5"/>
        <v>300</v>
      </c>
      <c r="I15" s="136">
        <f t="shared" si="6"/>
        <v>300</v>
      </c>
      <c r="J15" s="136">
        <f t="shared" si="7"/>
        <v>300</v>
      </c>
      <c r="K15" s="91">
        <v>300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136">
        <f t="shared" si="2"/>
        <v>0</v>
      </c>
      <c r="U15" s="403">
        <f t="shared" si="3"/>
        <v>1</v>
      </c>
      <c r="V15" s="130"/>
      <c r="W15" s="130"/>
      <c r="X15" s="130"/>
    </row>
    <row r="16" spans="1:24" s="79" customFormat="1" ht="13.5" customHeight="1">
      <c r="A16" s="127" t="str">
        <f>'04'!A16</f>
        <v>6</v>
      </c>
      <c r="B16" s="128" t="str">
        <f>'04'!B16</f>
        <v>Nguyễn Minh Tấn</v>
      </c>
      <c r="C16" s="136">
        <f t="shared" si="4"/>
        <v>8210042</v>
      </c>
      <c r="D16" s="111">
        <v>207629</v>
      </c>
      <c r="E16" s="91">
        <v>8002413</v>
      </c>
      <c r="F16" s="91">
        <v>43615</v>
      </c>
      <c r="G16" s="91">
        <v>0</v>
      </c>
      <c r="H16" s="136">
        <f t="shared" si="5"/>
        <v>8166427</v>
      </c>
      <c r="I16" s="136">
        <f t="shared" si="6"/>
        <v>8166427</v>
      </c>
      <c r="J16" s="136">
        <f t="shared" si="7"/>
        <v>154609</v>
      </c>
      <c r="K16" s="91">
        <v>130176</v>
      </c>
      <c r="L16" s="91">
        <v>24433</v>
      </c>
      <c r="M16" s="91">
        <v>0</v>
      </c>
      <c r="N16" s="91">
        <v>8011818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136">
        <f t="shared" si="2"/>
        <v>8011818</v>
      </c>
      <c r="U16" s="403">
        <f t="shared" si="3"/>
        <v>0.018932269889879626</v>
      </c>
      <c r="V16" s="130"/>
      <c r="W16" s="130"/>
      <c r="X16" s="130"/>
    </row>
    <row r="17" spans="1:24" s="79" customFormat="1" ht="13.5" customHeight="1">
      <c r="A17" s="127" t="str">
        <f>'04'!A17</f>
        <v>7</v>
      </c>
      <c r="B17" s="128" t="str">
        <f>'04'!B17</f>
        <v>Nguyễn Kim Tuân</v>
      </c>
      <c r="C17" s="136">
        <f>D17+E17</f>
        <v>550698</v>
      </c>
      <c r="D17" s="111">
        <v>541739</v>
      </c>
      <c r="E17" s="91">
        <v>8959</v>
      </c>
      <c r="F17" s="91">
        <v>0</v>
      </c>
      <c r="G17" s="91">
        <v>0</v>
      </c>
      <c r="H17" s="136">
        <f>I17+Q17+R17+S17</f>
        <v>550698</v>
      </c>
      <c r="I17" s="136">
        <f>SUM(J17,N17:P17)</f>
        <v>23625</v>
      </c>
      <c r="J17" s="136">
        <f>SUM(K17:M17)</f>
        <v>23625</v>
      </c>
      <c r="K17" s="91">
        <v>5000</v>
      </c>
      <c r="L17" s="91">
        <v>18625</v>
      </c>
      <c r="M17" s="91">
        <v>0</v>
      </c>
      <c r="N17" s="91">
        <v>0</v>
      </c>
      <c r="O17" s="91">
        <v>0</v>
      </c>
      <c r="P17" s="91">
        <v>0</v>
      </c>
      <c r="Q17" s="91">
        <v>527073</v>
      </c>
      <c r="R17" s="91">
        <v>0</v>
      </c>
      <c r="S17" s="91">
        <v>0</v>
      </c>
      <c r="T17" s="136">
        <f>SUM(N17:S17)</f>
        <v>527073</v>
      </c>
      <c r="U17" s="403">
        <f>IF(I17&lt;&gt;0,J17/I17,"")</f>
        <v>1</v>
      </c>
      <c r="V17" s="130"/>
      <c r="W17" s="130"/>
      <c r="X17" s="130"/>
    </row>
    <row r="18" spans="1:24" s="79" customFormat="1" ht="13.5" customHeight="1">
      <c r="A18" s="127" t="str">
        <f>'04'!A18</f>
        <v>8</v>
      </c>
      <c r="B18" s="128" t="str">
        <f>'04'!B18</f>
        <v>Đỗ Thành Lơ</v>
      </c>
      <c r="C18" s="136">
        <f t="shared" si="4"/>
        <v>189994</v>
      </c>
      <c r="D18" s="111">
        <v>189694</v>
      </c>
      <c r="E18" s="91">
        <v>300</v>
      </c>
      <c r="F18" s="91">
        <v>0</v>
      </c>
      <c r="G18" s="91">
        <v>0</v>
      </c>
      <c r="H18" s="136">
        <f t="shared" si="5"/>
        <v>189994</v>
      </c>
      <c r="I18" s="136">
        <f t="shared" si="6"/>
        <v>300</v>
      </c>
      <c r="J18" s="136">
        <f t="shared" si="7"/>
        <v>300</v>
      </c>
      <c r="K18" s="91">
        <v>300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184620</v>
      </c>
      <c r="R18" s="91">
        <v>5074</v>
      </c>
      <c r="S18" s="91">
        <v>0</v>
      </c>
      <c r="T18" s="136">
        <f t="shared" si="2"/>
        <v>189694</v>
      </c>
      <c r="U18" s="403">
        <f t="shared" si="3"/>
        <v>1</v>
      </c>
      <c r="V18" s="130"/>
      <c r="W18" s="130"/>
      <c r="X18" s="130"/>
    </row>
    <row r="19" spans="1:24" s="79" customFormat="1" ht="13.5" customHeight="1">
      <c r="A19" s="127" t="str">
        <f>'04'!A19</f>
        <v>9</v>
      </c>
      <c r="B19" s="128" t="str">
        <f>'04'!B19</f>
        <v>Bùi Văn Khanh</v>
      </c>
      <c r="C19" s="136">
        <f t="shared" si="4"/>
        <v>300</v>
      </c>
      <c r="D19" s="111">
        <v>0</v>
      </c>
      <c r="E19" s="91">
        <v>300</v>
      </c>
      <c r="F19" s="91">
        <v>0</v>
      </c>
      <c r="G19" s="91">
        <v>0</v>
      </c>
      <c r="H19" s="136">
        <f t="shared" si="5"/>
        <v>300</v>
      </c>
      <c r="I19" s="136">
        <f t="shared" si="6"/>
        <v>300</v>
      </c>
      <c r="J19" s="136">
        <f t="shared" si="7"/>
        <v>300</v>
      </c>
      <c r="K19" s="91">
        <v>300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0</v>
      </c>
      <c r="T19" s="136">
        <f t="shared" si="2"/>
        <v>0</v>
      </c>
      <c r="U19" s="403">
        <f t="shared" si="3"/>
        <v>1</v>
      </c>
      <c r="V19" s="130"/>
      <c r="W19" s="130"/>
      <c r="X19" s="130"/>
    </row>
    <row r="20" spans="1:24" s="79" customFormat="1" ht="13.5" customHeight="1">
      <c r="A20" s="127" t="str">
        <f>'04'!A20</f>
        <v>10</v>
      </c>
      <c r="B20" s="128" t="str">
        <f>'04'!B20</f>
        <v>Nguyễn Văn Bạc</v>
      </c>
      <c r="C20" s="136">
        <f t="shared" si="4"/>
        <v>300</v>
      </c>
      <c r="D20" s="111">
        <v>0</v>
      </c>
      <c r="E20" s="91">
        <v>300</v>
      </c>
      <c r="F20" s="91">
        <v>0</v>
      </c>
      <c r="G20" s="91">
        <v>0</v>
      </c>
      <c r="H20" s="136">
        <f t="shared" si="5"/>
        <v>300</v>
      </c>
      <c r="I20" s="136">
        <f t="shared" si="6"/>
        <v>300</v>
      </c>
      <c r="J20" s="136">
        <f t="shared" si="7"/>
        <v>300</v>
      </c>
      <c r="K20" s="91">
        <v>300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136">
        <f t="shared" si="2"/>
        <v>0</v>
      </c>
      <c r="U20" s="403">
        <f t="shared" si="3"/>
        <v>1</v>
      </c>
      <c r="V20" s="130"/>
      <c r="W20" s="130"/>
      <c r="X20" s="130"/>
    </row>
    <row r="21" spans="1:24" s="79" customFormat="1" ht="13.5" customHeight="1">
      <c r="A21" s="127" t="str">
        <f>'04'!A21</f>
        <v>11</v>
      </c>
      <c r="B21" s="128" t="str">
        <f>'04'!B21</f>
        <v>Trần Công Bằng</v>
      </c>
      <c r="C21" s="136">
        <f t="shared" si="4"/>
        <v>600</v>
      </c>
      <c r="D21" s="111">
        <v>0</v>
      </c>
      <c r="E21" s="91">
        <v>600</v>
      </c>
      <c r="F21" s="91">
        <v>0</v>
      </c>
      <c r="G21" s="91">
        <v>0</v>
      </c>
      <c r="H21" s="136">
        <f t="shared" si="5"/>
        <v>600</v>
      </c>
      <c r="I21" s="136">
        <f t="shared" si="6"/>
        <v>600</v>
      </c>
      <c r="J21" s="136">
        <f t="shared" si="7"/>
        <v>600</v>
      </c>
      <c r="K21" s="91">
        <v>600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136">
        <f t="shared" si="2"/>
        <v>0</v>
      </c>
      <c r="U21" s="403">
        <f t="shared" si="3"/>
        <v>1</v>
      </c>
      <c r="V21" s="130"/>
      <c r="W21" s="130"/>
      <c r="X21" s="130"/>
    </row>
    <row r="22" spans="1:24" s="79" customFormat="1" ht="13.5" customHeight="1">
      <c r="A22" s="109" t="str">
        <f>'04'!A22</f>
        <v>…</v>
      </c>
      <c r="B22" s="125" t="str">
        <f>'04'!B22</f>
        <v>….</v>
      </c>
      <c r="C22" s="136">
        <f>D22+E22</f>
        <v>0</v>
      </c>
      <c r="D22" s="91"/>
      <c r="E22" s="91"/>
      <c r="F22" s="91"/>
      <c r="G22" s="91"/>
      <c r="H22" s="136">
        <f>I22+Q22+R22+S22</f>
        <v>0</v>
      </c>
      <c r="I22" s="136">
        <f>SUM(J22,N22:P22)</f>
        <v>0</v>
      </c>
      <c r="J22" s="136">
        <f>SUM(K22:M22)</f>
        <v>0</v>
      </c>
      <c r="K22" s="91"/>
      <c r="L22" s="91"/>
      <c r="M22" s="91"/>
      <c r="N22" s="91"/>
      <c r="O22" s="91"/>
      <c r="P22" s="91"/>
      <c r="Q22" s="91"/>
      <c r="R22" s="91"/>
      <c r="S22" s="91"/>
      <c r="T22" s="136">
        <f>SUM(N22:S22)</f>
        <v>0</v>
      </c>
      <c r="U22" s="403">
        <f>IF(I22&lt;&gt;0,J22/I22,"")</f>
      </c>
      <c r="V22" s="130"/>
      <c r="W22" s="130"/>
      <c r="X22" s="130"/>
    </row>
    <row r="23" spans="1:24" s="154" customFormat="1" ht="13.5" customHeight="1">
      <c r="A23" s="150" t="str">
        <f>'04'!A23</f>
        <v>B</v>
      </c>
      <c r="B23" s="151" t="str">
        <f>'04'!B23</f>
        <v>Các Chi cục</v>
      </c>
      <c r="C23" s="152">
        <f aca="true" t="shared" si="8" ref="C23:S23">C24+C30+C34+C40+C47+C55+C65+C76+C84+C91+C100+C108</f>
        <v>1777574336</v>
      </c>
      <c r="D23" s="152">
        <f t="shared" si="8"/>
        <v>1167376911</v>
      </c>
      <c r="E23" s="152">
        <f t="shared" si="8"/>
        <v>610197425</v>
      </c>
      <c r="F23" s="152">
        <f t="shared" si="8"/>
        <v>30408448</v>
      </c>
      <c r="G23" s="152">
        <f t="shared" si="8"/>
        <v>0</v>
      </c>
      <c r="H23" s="152">
        <f t="shared" si="8"/>
        <v>1747165888</v>
      </c>
      <c r="I23" s="152">
        <f t="shared" si="8"/>
        <v>896384741</v>
      </c>
      <c r="J23" s="152">
        <f t="shared" si="8"/>
        <v>321740932</v>
      </c>
      <c r="K23" s="152">
        <f t="shared" si="8"/>
        <v>278845927</v>
      </c>
      <c r="L23" s="152">
        <f t="shared" si="8"/>
        <v>42829700</v>
      </c>
      <c r="M23" s="152">
        <f t="shared" si="8"/>
        <v>65305</v>
      </c>
      <c r="N23" s="152">
        <f t="shared" si="8"/>
        <v>570517003</v>
      </c>
      <c r="O23" s="152">
        <f t="shared" si="8"/>
        <v>4126806</v>
      </c>
      <c r="P23" s="152">
        <f t="shared" si="8"/>
        <v>0</v>
      </c>
      <c r="Q23" s="152">
        <f t="shared" si="8"/>
        <v>790766122</v>
      </c>
      <c r="R23" s="152">
        <f t="shared" si="8"/>
        <v>57480188</v>
      </c>
      <c r="S23" s="152">
        <f t="shared" si="8"/>
        <v>2534837</v>
      </c>
      <c r="T23" s="152">
        <f>SUM(N23:S23)</f>
        <v>1425424956</v>
      </c>
      <c r="U23" s="410">
        <f>IF(I23&lt;&gt;0,J23/I23,"")</f>
        <v>0.35893173688015734</v>
      </c>
      <c r="V23" s="153"/>
      <c r="W23" s="153"/>
      <c r="X23" s="153"/>
    </row>
    <row r="24" spans="1:24" s="80" customFormat="1" ht="15.75" customHeight="1">
      <c r="A24" s="109" t="str">
        <f>'04'!A24</f>
        <v>I</v>
      </c>
      <c r="B24" s="125" t="str">
        <f>'04'!B24</f>
        <v>H Tân Hồng</v>
      </c>
      <c r="C24" s="136">
        <f>SUM(C25:C29)</f>
        <v>115793296</v>
      </c>
      <c r="D24" s="136">
        <f>SUM(D25:D29)</f>
        <v>74242874</v>
      </c>
      <c r="E24" s="136">
        <f>SUM(E25:E29)</f>
        <v>41550422</v>
      </c>
      <c r="F24" s="136">
        <f>SUM(F25:F29)</f>
        <v>1170517</v>
      </c>
      <c r="G24" s="136">
        <f>SUM(G25:G29)</f>
        <v>0</v>
      </c>
      <c r="H24" s="136">
        <f aca="true" t="shared" si="9" ref="H24:H32">I24+Q24+R24+S24</f>
        <v>114622779</v>
      </c>
      <c r="I24" s="136">
        <f aca="true" t="shared" si="10" ref="I24:I32">SUM(J24,N24:P24)</f>
        <v>83177642</v>
      </c>
      <c r="J24" s="136">
        <f aca="true" t="shared" si="11" ref="J24:J32">SUM(K24:M24)</f>
        <v>23663509</v>
      </c>
      <c r="K24" s="136">
        <f aca="true" t="shared" si="12" ref="K24:S24">SUM(K25:K29)</f>
        <v>21363219</v>
      </c>
      <c r="L24" s="136">
        <f t="shared" si="12"/>
        <v>2300290</v>
      </c>
      <c r="M24" s="136">
        <f t="shared" si="12"/>
        <v>0</v>
      </c>
      <c r="N24" s="136">
        <f t="shared" si="12"/>
        <v>59343321</v>
      </c>
      <c r="O24" s="136">
        <f t="shared" si="12"/>
        <v>170812</v>
      </c>
      <c r="P24" s="136">
        <f t="shared" si="12"/>
        <v>0</v>
      </c>
      <c r="Q24" s="136">
        <f t="shared" si="12"/>
        <v>28574189</v>
      </c>
      <c r="R24" s="136">
        <f t="shared" si="12"/>
        <v>2870948</v>
      </c>
      <c r="S24" s="136">
        <f t="shared" si="12"/>
        <v>0</v>
      </c>
      <c r="T24" s="136">
        <f>SUM(N24:S24)</f>
        <v>90959270</v>
      </c>
      <c r="U24" s="403">
        <f>IF(I24&lt;&gt;0,J24/I24,"")</f>
        <v>0.28449362630404934</v>
      </c>
      <c r="V24" s="411"/>
      <c r="W24" s="411"/>
      <c r="X24" s="411"/>
    </row>
    <row r="25" spans="1:24" s="79" customFormat="1" ht="15.75" customHeight="1">
      <c r="A25" s="109" t="str">
        <f>'04'!A25</f>
        <v>1</v>
      </c>
      <c r="B25" s="125" t="str">
        <f>'04'!B25</f>
        <v>Phạm Thị Phú</v>
      </c>
      <c r="C25" s="136">
        <f>D25+E25</f>
        <v>36495598</v>
      </c>
      <c r="D25" s="91">
        <v>18535573</v>
      </c>
      <c r="E25" s="91">
        <v>17960025</v>
      </c>
      <c r="F25" s="91"/>
      <c r="G25" s="91"/>
      <c r="H25" s="136">
        <f t="shared" si="9"/>
        <v>36495598</v>
      </c>
      <c r="I25" s="136">
        <f t="shared" si="10"/>
        <v>19372329</v>
      </c>
      <c r="J25" s="136">
        <f t="shared" si="11"/>
        <v>9492556</v>
      </c>
      <c r="K25" s="91">
        <v>8692556</v>
      </c>
      <c r="L25" s="91">
        <v>800000</v>
      </c>
      <c r="M25" s="91"/>
      <c r="N25" s="91">
        <v>9879773</v>
      </c>
      <c r="O25" s="91"/>
      <c r="P25" s="91"/>
      <c r="Q25" s="91">
        <v>15179569</v>
      </c>
      <c r="R25" s="91">
        <v>1943700</v>
      </c>
      <c r="S25" s="91"/>
      <c r="T25" s="136">
        <f aca="true" t="shared" si="13" ref="T25:T87">SUM(N25:S25)</f>
        <v>27003042</v>
      </c>
      <c r="U25" s="403">
        <f aca="true" t="shared" si="14" ref="U25:U87">IF(I25&lt;&gt;0,J25/I25,"")</f>
        <v>0.49000592546203403</v>
      </c>
      <c r="V25" s="130"/>
      <c r="W25" s="130"/>
      <c r="X25" s="130"/>
    </row>
    <row r="26" spans="1:24" s="79" customFormat="1" ht="15.75" customHeight="1">
      <c r="A26" s="109">
        <f>'04'!A26</f>
        <v>2</v>
      </c>
      <c r="B26" s="125" t="str">
        <f>'04'!B26</f>
        <v>Nguyễn Ngọc Được</v>
      </c>
      <c r="C26" s="136">
        <f>D26+E26</f>
        <v>29189352</v>
      </c>
      <c r="D26" s="91">
        <v>24582411</v>
      </c>
      <c r="E26" s="91">
        <v>4606941</v>
      </c>
      <c r="F26" s="91">
        <v>990600</v>
      </c>
      <c r="G26" s="91"/>
      <c r="H26" s="136">
        <f t="shared" si="9"/>
        <v>28198752</v>
      </c>
      <c r="I26" s="136">
        <f t="shared" si="10"/>
        <v>21303056</v>
      </c>
      <c r="J26" s="136">
        <f t="shared" si="11"/>
        <v>4770218</v>
      </c>
      <c r="K26" s="91">
        <v>3976976</v>
      </c>
      <c r="L26" s="91">
        <v>793242</v>
      </c>
      <c r="M26" s="91"/>
      <c r="N26" s="91">
        <v>16362026</v>
      </c>
      <c r="O26" s="91">
        <v>170812</v>
      </c>
      <c r="P26" s="91"/>
      <c r="Q26" s="91">
        <v>6895696</v>
      </c>
      <c r="R26" s="91"/>
      <c r="S26" s="91"/>
      <c r="T26" s="136">
        <f t="shared" si="13"/>
        <v>23428534</v>
      </c>
      <c r="U26" s="403">
        <f t="shared" si="14"/>
        <v>0.2239217697216775</v>
      </c>
      <c r="V26" s="130"/>
      <c r="W26" s="130"/>
      <c r="X26" s="130"/>
    </row>
    <row r="27" spans="1:24" s="79" customFormat="1" ht="15.75" customHeight="1">
      <c r="A27" s="109">
        <f>'04'!A27</f>
        <v>3</v>
      </c>
      <c r="B27" s="125" t="str">
        <f>'04'!B27</f>
        <v>Nguyễn Văn Lực</v>
      </c>
      <c r="C27" s="136">
        <f>D27+E27</f>
        <v>30941737</v>
      </c>
      <c r="D27" s="91">
        <v>22080853</v>
      </c>
      <c r="E27" s="91">
        <v>8860884</v>
      </c>
      <c r="F27" s="91">
        <v>179916</v>
      </c>
      <c r="G27" s="91"/>
      <c r="H27" s="136">
        <f>I27+Q27+R27+S27</f>
        <v>30761821</v>
      </c>
      <c r="I27" s="136">
        <f>SUM(J27,N27:P27)</f>
        <v>26845260</v>
      </c>
      <c r="J27" s="136">
        <f>SUM(K27:M27)</f>
        <v>2828247</v>
      </c>
      <c r="K27" s="91">
        <v>2575276</v>
      </c>
      <c r="L27" s="91">
        <v>252971</v>
      </c>
      <c r="M27" s="91"/>
      <c r="N27" s="91">
        <v>24017013</v>
      </c>
      <c r="O27" s="91"/>
      <c r="P27" s="91"/>
      <c r="Q27" s="91">
        <v>2989313</v>
      </c>
      <c r="R27" s="91">
        <v>927248</v>
      </c>
      <c r="S27" s="91"/>
      <c r="T27" s="136">
        <f>SUM(N27:S27)</f>
        <v>27933574</v>
      </c>
      <c r="U27" s="403">
        <f>IF(I27&lt;&gt;0,J27/I27,"")</f>
        <v>0.10535368254954507</v>
      </c>
      <c r="V27" s="130"/>
      <c r="W27" s="130"/>
      <c r="X27" s="130"/>
    </row>
    <row r="28" spans="1:24" s="79" customFormat="1" ht="15.75">
      <c r="A28" s="109">
        <f>'04'!A28</f>
        <v>4</v>
      </c>
      <c r="B28" s="125" t="str">
        <f>'04'!B28</f>
        <v>Nguyễn VănTuấn</v>
      </c>
      <c r="C28" s="136">
        <f>D28+E28</f>
        <v>19166609</v>
      </c>
      <c r="D28" s="91">
        <v>9044037</v>
      </c>
      <c r="E28" s="91">
        <v>10122572</v>
      </c>
      <c r="F28" s="91">
        <v>1</v>
      </c>
      <c r="G28" s="91"/>
      <c r="H28" s="136">
        <f t="shared" si="9"/>
        <v>19166608</v>
      </c>
      <c r="I28" s="136">
        <f t="shared" si="10"/>
        <v>15656997</v>
      </c>
      <c r="J28" s="136">
        <f t="shared" si="11"/>
        <v>6572488</v>
      </c>
      <c r="K28" s="91">
        <v>6118411</v>
      </c>
      <c r="L28" s="91">
        <v>454077</v>
      </c>
      <c r="M28" s="91"/>
      <c r="N28" s="91">
        <v>9084509</v>
      </c>
      <c r="O28" s="91"/>
      <c r="P28" s="91"/>
      <c r="Q28" s="91">
        <v>3509611</v>
      </c>
      <c r="R28" s="91"/>
      <c r="S28" s="91"/>
      <c r="T28" s="136">
        <f t="shared" si="13"/>
        <v>12594120</v>
      </c>
      <c r="U28" s="403">
        <f t="shared" si="14"/>
        <v>0.41977960396875597</v>
      </c>
      <c r="V28" s="130"/>
      <c r="W28" s="130"/>
      <c r="X28" s="130"/>
    </row>
    <row r="29" spans="1:24" s="79" customFormat="1" ht="15.75" customHeight="1">
      <c r="A29" s="109" t="str">
        <f>'04'!A29</f>
        <v>…</v>
      </c>
      <c r="B29" s="125" t="str">
        <f>'04'!B29</f>
        <v>….</v>
      </c>
      <c r="C29" s="136">
        <f>D29+E29</f>
        <v>0</v>
      </c>
      <c r="D29" s="91"/>
      <c r="E29" s="91"/>
      <c r="F29" s="91"/>
      <c r="G29" s="91"/>
      <c r="H29" s="136">
        <f t="shared" si="9"/>
        <v>0</v>
      </c>
      <c r="I29" s="136">
        <f t="shared" si="10"/>
        <v>0</v>
      </c>
      <c r="J29" s="136">
        <f t="shared" si="11"/>
        <v>0</v>
      </c>
      <c r="K29" s="91"/>
      <c r="L29" s="91"/>
      <c r="M29" s="91"/>
      <c r="N29" s="91"/>
      <c r="O29" s="91"/>
      <c r="P29" s="91"/>
      <c r="Q29" s="91"/>
      <c r="R29" s="91"/>
      <c r="S29" s="91"/>
      <c r="T29" s="136">
        <f t="shared" si="13"/>
        <v>0</v>
      </c>
      <c r="U29" s="403">
        <f t="shared" si="14"/>
      </c>
      <c r="V29" s="130"/>
      <c r="W29" s="130"/>
      <c r="X29" s="130"/>
    </row>
    <row r="30" spans="1:24" s="79" customFormat="1" ht="15.75">
      <c r="A30" s="109" t="str">
        <f>'04'!A30</f>
        <v>II</v>
      </c>
      <c r="B30" s="125" t="str">
        <f>'04'!B30</f>
        <v>TP Hồng Ngự</v>
      </c>
      <c r="C30" s="136">
        <f>SUM(C31:C33)</f>
        <v>67672142</v>
      </c>
      <c r="D30" s="136">
        <f>SUM(D31:D33)</f>
        <v>42366689</v>
      </c>
      <c r="E30" s="136">
        <f>SUM(E31:E33)</f>
        <v>25305453</v>
      </c>
      <c r="F30" s="136">
        <f>SUM(F31:F33)</f>
        <v>701</v>
      </c>
      <c r="G30" s="136">
        <f>SUM(G31:G33)</f>
        <v>0</v>
      </c>
      <c r="H30" s="136">
        <f t="shared" si="9"/>
        <v>67671441</v>
      </c>
      <c r="I30" s="136">
        <f t="shared" si="10"/>
        <v>41548698</v>
      </c>
      <c r="J30" s="136">
        <f t="shared" si="11"/>
        <v>11806420</v>
      </c>
      <c r="K30" s="136">
        <f aca="true" t="shared" si="15" ref="K30:S30">SUM(K31:K33)</f>
        <v>7487594</v>
      </c>
      <c r="L30" s="136">
        <f t="shared" si="15"/>
        <v>4318826</v>
      </c>
      <c r="M30" s="136">
        <f t="shared" si="15"/>
        <v>0</v>
      </c>
      <c r="N30" s="136">
        <f t="shared" si="15"/>
        <v>29742278</v>
      </c>
      <c r="O30" s="136">
        <f t="shared" si="15"/>
        <v>0</v>
      </c>
      <c r="P30" s="136">
        <f t="shared" si="15"/>
        <v>0</v>
      </c>
      <c r="Q30" s="136">
        <f t="shared" si="15"/>
        <v>23922567</v>
      </c>
      <c r="R30" s="136">
        <f t="shared" si="15"/>
        <v>2200176</v>
      </c>
      <c r="S30" s="136">
        <f t="shared" si="15"/>
        <v>0</v>
      </c>
      <c r="T30" s="136">
        <f t="shared" si="13"/>
        <v>55865021</v>
      </c>
      <c r="U30" s="403">
        <f t="shared" si="14"/>
        <v>0.28415860347777927</v>
      </c>
      <c r="V30" s="412"/>
      <c r="W30" s="412"/>
      <c r="X30" s="412"/>
    </row>
    <row r="31" spans="1:24" s="79" customFormat="1" ht="15.75">
      <c r="A31" s="127" t="str">
        <f>'04'!A31</f>
        <v>1</v>
      </c>
      <c r="B31" s="128" t="str">
        <f>'04'!B31</f>
        <v>Nguyễn Văn Hiếu</v>
      </c>
      <c r="C31" s="413">
        <f>D31+E31</f>
        <v>151628</v>
      </c>
      <c r="D31" s="129"/>
      <c r="E31" s="129">
        <v>151628</v>
      </c>
      <c r="F31" s="129">
        <v>301</v>
      </c>
      <c r="G31" s="129"/>
      <c r="H31" s="413">
        <f t="shared" si="9"/>
        <v>151327</v>
      </c>
      <c r="I31" s="413">
        <f t="shared" si="10"/>
        <v>151327</v>
      </c>
      <c r="J31" s="413">
        <f t="shared" si="11"/>
        <v>151327</v>
      </c>
      <c r="K31" s="129">
        <v>151327</v>
      </c>
      <c r="L31" s="129"/>
      <c r="M31" s="129"/>
      <c r="N31" s="129"/>
      <c r="O31" s="129"/>
      <c r="P31" s="129"/>
      <c r="Q31" s="129"/>
      <c r="R31" s="129"/>
      <c r="S31" s="129"/>
      <c r="T31" s="136">
        <f t="shared" si="13"/>
        <v>0</v>
      </c>
      <c r="U31" s="403">
        <f t="shared" si="14"/>
        <v>1</v>
      </c>
      <c r="V31" s="130"/>
      <c r="W31" s="130"/>
      <c r="X31" s="130"/>
    </row>
    <row r="32" spans="1:24" s="79" customFormat="1" ht="15.75">
      <c r="A32" s="127" t="str">
        <f>'04'!A32</f>
        <v>2</v>
      </c>
      <c r="B32" s="128" t="str">
        <f>'04'!B32</f>
        <v>Huỳnh Văn Tuấn</v>
      </c>
      <c r="C32" s="413">
        <f>D32+E32</f>
        <v>67520514</v>
      </c>
      <c r="D32" s="129">
        <v>42366689</v>
      </c>
      <c r="E32" s="129">
        <v>25153825</v>
      </c>
      <c r="F32" s="129">
        <v>400</v>
      </c>
      <c r="G32" s="129"/>
      <c r="H32" s="413">
        <f t="shared" si="9"/>
        <v>67520114</v>
      </c>
      <c r="I32" s="413">
        <f t="shared" si="10"/>
        <v>41397371</v>
      </c>
      <c r="J32" s="413">
        <f t="shared" si="11"/>
        <v>11655093</v>
      </c>
      <c r="K32" s="129">
        <v>7336267</v>
      </c>
      <c r="L32" s="129">
        <v>4318826</v>
      </c>
      <c r="M32" s="129"/>
      <c r="N32" s="129">
        <v>29742278</v>
      </c>
      <c r="O32" s="129"/>
      <c r="P32" s="129"/>
      <c r="Q32" s="129">
        <v>23922567</v>
      </c>
      <c r="R32" s="129">
        <v>2200176</v>
      </c>
      <c r="S32" s="129"/>
      <c r="T32" s="136">
        <f t="shared" si="13"/>
        <v>55865021</v>
      </c>
      <c r="U32" s="403">
        <f t="shared" si="14"/>
        <v>0.2815418640956693</v>
      </c>
      <c r="V32" s="130"/>
      <c r="W32" s="130"/>
      <c r="X32" s="130"/>
    </row>
    <row r="33" spans="1:24" s="79" customFormat="1" ht="15.75">
      <c r="A33" s="109" t="str">
        <f>'04'!A33</f>
        <v>…</v>
      </c>
      <c r="B33" s="125">
        <f>'04'!B33</f>
        <v>0</v>
      </c>
      <c r="C33" s="136"/>
      <c r="D33" s="91"/>
      <c r="E33" s="110"/>
      <c r="F33" s="91"/>
      <c r="G33" s="91"/>
      <c r="H33" s="136"/>
      <c r="I33" s="136"/>
      <c r="J33" s="136"/>
      <c r="K33" s="91"/>
      <c r="L33" s="91"/>
      <c r="M33" s="91"/>
      <c r="N33" s="91"/>
      <c r="O33" s="91"/>
      <c r="P33" s="91"/>
      <c r="Q33" s="91"/>
      <c r="R33" s="91"/>
      <c r="S33" s="91"/>
      <c r="T33" s="136">
        <f t="shared" si="13"/>
        <v>0</v>
      </c>
      <c r="U33" s="403">
        <f t="shared" si="14"/>
      </c>
      <c r="V33" s="130"/>
      <c r="W33" s="130"/>
      <c r="X33" s="130"/>
    </row>
    <row r="34" spans="1:24" s="80" customFormat="1" ht="15.75" customHeight="1">
      <c r="A34" s="109" t="str">
        <f>'04'!A34</f>
        <v>III</v>
      </c>
      <c r="B34" s="125" t="str">
        <f>'04'!B34</f>
        <v>H Hồng Ngự</v>
      </c>
      <c r="C34" s="136">
        <f>SUM(C35:C39)</f>
        <v>68004692</v>
      </c>
      <c r="D34" s="136">
        <f>SUM(D35:D39)</f>
        <v>35668727</v>
      </c>
      <c r="E34" s="136">
        <f>SUM(E35:E39)</f>
        <v>32335965</v>
      </c>
      <c r="F34" s="136">
        <f>SUM(F35:F39)</f>
        <v>1278792</v>
      </c>
      <c r="G34" s="136">
        <f>SUM(G35:G39)</f>
        <v>0</v>
      </c>
      <c r="H34" s="136">
        <f aca="true" t="shared" si="16" ref="H34:H45">I34+Q34+R34+S34</f>
        <v>66725900</v>
      </c>
      <c r="I34" s="136">
        <f aca="true" t="shared" si="17" ref="I34:I45">SUM(J34,N34:P34)</f>
        <v>33705890</v>
      </c>
      <c r="J34" s="136">
        <f aca="true" t="shared" si="18" ref="J34:J45">SUM(K34:M34)</f>
        <v>19852064</v>
      </c>
      <c r="K34" s="136">
        <f aca="true" t="shared" si="19" ref="K34:S34">SUM(K35:K39)</f>
        <v>18507707</v>
      </c>
      <c r="L34" s="136">
        <f t="shared" si="19"/>
        <v>1344357</v>
      </c>
      <c r="M34" s="136">
        <f t="shared" si="19"/>
        <v>0</v>
      </c>
      <c r="N34" s="136">
        <f t="shared" si="19"/>
        <v>13853826</v>
      </c>
      <c r="O34" s="136">
        <f t="shared" si="19"/>
        <v>0</v>
      </c>
      <c r="P34" s="136">
        <f t="shared" si="19"/>
        <v>0</v>
      </c>
      <c r="Q34" s="136">
        <f t="shared" si="19"/>
        <v>27740919</v>
      </c>
      <c r="R34" s="136">
        <f t="shared" si="19"/>
        <v>3508891</v>
      </c>
      <c r="S34" s="136">
        <f t="shared" si="19"/>
        <v>1770200</v>
      </c>
      <c r="T34" s="136">
        <f t="shared" si="13"/>
        <v>46873836</v>
      </c>
      <c r="U34" s="403">
        <f t="shared" si="14"/>
        <v>0.5889790775440138</v>
      </c>
      <c r="V34" s="411"/>
      <c r="W34" s="411"/>
      <c r="X34" s="411"/>
    </row>
    <row r="35" spans="1:24" s="79" customFormat="1" ht="15.75" customHeight="1">
      <c r="A35" s="127" t="str">
        <f>'04'!A35</f>
        <v>1</v>
      </c>
      <c r="B35" s="128" t="str">
        <f>'04'!B35</f>
        <v>Trịnh Văn Tươm</v>
      </c>
      <c r="C35" s="413">
        <f>D35+E35</f>
        <v>130151</v>
      </c>
      <c r="D35" s="129">
        <v>2</v>
      </c>
      <c r="E35" s="129">
        <v>130149</v>
      </c>
      <c r="F35" s="129"/>
      <c r="G35" s="129"/>
      <c r="H35" s="413">
        <f t="shared" si="16"/>
        <v>130151</v>
      </c>
      <c r="I35" s="413">
        <f t="shared" si="17"/>
        <v>130151</v>
      </c>
      <c r="J35" s="413">
        <f t="shared" si="18"/>
        <v>130150</v>
      </c>
      <c r="K35" s="129">
        <v>76150</v>
      </c>
      <c r="L35" s="129">
        <v>54000</v>
      </c>
      <c r="M35" s="129">
        <v>0</v>
      </c>
      <c r="N35" s="129">
        <v>1</v>
      </c>
      <c r="O35" s="129">
        <v>0</v>
      </c>
      <c r="P35" s="129">
        <v>0</v>
      </c>
      <c r="Q35" s="129"/>
      <c r="R35" s="129"/>
      <c r="S35" s="129"/>
      <c r="T35" s="136">
        <f t="shared" si="13"/>
        <v>1</v>
      </c>
      <c r="U35" s="403">
        <f t="shared" si="14"/>
        <v>0.9999923166168527</v>
      </c>
      <c r="V35" s="130"/>
      <c r="W35" s="130"/>
      <c r="X35" s="130"/>
    </row>
    <row r="36" spans="1:24" s="79" customFormat="1" ht="15.75" customHeight="1">
      <c r="A36" s="127" t="str">
        <f>'04'!A36</f>
        <v>2</v>
      </c>
      <c r="B36" s="128" t="str">
        <f>'04'!B36</f>
        <v>Nguyễn Văn Thế</v>
      </c>
      <c r="C36" s="413">
        <f>D36+E36</f>
        <v>35869627</v>
      </c>
      <c r="D36" s="129">
        <v>17673024</v>
      </c>
      <c r="E36" s="129">
        <v>18196603</v>
      </c>
      <c r="F36" s="129"/>
      <c r="G36" s="129"/>
      <c r="H36" s="413">
        <f t="shared" si="16"/>
        <v>35869627</v>
      </c>
      <c r="I36" s="413">
        <f t="shared" si="17"/>
        <v>17475422</v>
      </c>
      <c r="J36" s="413">
        <f t="shared" si="18"/>
        <v>13850843</v>
      </c>
      <c r="K36" s="129">
        <v>12708365</v>
      </c>
      <c r="L36" s="129">
        <v>1142478</v>
      </c>
      <c r="M36" s="129">
        <v>0</v>
      </c>
      <c r="N36" s="129">
        <v>3624579</v>
      </c>
      <c r="O36" s="129">
        <v>0</v>
      </c>
      <c r="P36" s="129">
        <v>0</v>
      </c>
      <c r="Q36" s="129">
        <v>16624005</v>
      </c>
      <c r="R36" s="129">
        <v>0</v>
      </c>
      <c r="S36" s="129">
        <v>1770200</v>
      </c>
      <c r="T36" s="136">
        <f t="shared" si="13"/>
        <v>22018784</v>
      </c>
      <c r="U36" s="403">
        <f t="shared" si="14"/>
        <v>0.7925899014055283</v>
      </c>
      <c r="V36" s="130"/>
      <c r="W36" s="130"/>
      <c r="X36" s="130"/>
    </row>
    <row r="37" spans="1:24" s="79" customFormat="1" ht="15.75" customHeight="1">
      <c r="A37" s="127" t="str">
        <f>'04'!A37</f>
        <v>3</v>
      </c>
      <c r="B37" s="128" t="str">
        <f>'04'!B37</f>
        <v>Trương Văn Xuân</v>
      </c>
      <c r="C37" s="413">
        <f>D37+E37</f>
        <v>15698317</v>
      </c>
      <c r="D37" s="129">
        <v>11871450</v>
      </c>
      <c r="E37" s="129">
        <v>3826867</v>
      </c>
      <c r="F37" s="129">
        <v>435180</v>
      </c>
      <c r="G37" s="129"/>
      <c r="H37" s="413">
        <f t="shared" si="16"/>
        <v>15263137</v>
      </c>
      <c r="I37" s="413">
        <f t="shared" si="17"/>
        <v>7436721</v>
      </c>
      <c r="J37" s="413">
        <f t="shared" si="18"/>
        <v>2366359</v>
      </c>
      <c r="K37" s="129">
        <v>2224704</v>
      </c>
      <c r="L37" s="129">
        <v>141655</v>
      </c>
      <c r="M37" s="129">
        <v>0</v>
      </c>
      <c r="N37" s="129">
        <v>5070362</v>
      </c>
      <c r="O37" s="129">
        <v>0</v>
      </c>
      <c r="P37" s="129">
        <v>0</v>
      </c>
      <c r="Q37" s="129">
        <v>6886935</v>
      </c>
      <c r="R37" s="129">
        <v>939481</v>
      </c>
      <c r="S37" s="129"/>
      <c r="T37" s="136">
        <f t="shared" si="13"/>
        <v>12896778</v>
      </c>
      <c r="U37" s="403">
        <f t="shared" si="14"/>
        <v>0.31819924399476596</v>
      </c>
      <c r="V37" s="130"/>
      <c r="W37" s="130"/>
      <c r="X37" s="130"/>
    </row>
    <row r="38" spans="1:24" s="79" customFormat="1" ht="15.75">
      <c r="A38" s="127" t="str">
        <f>'04'!A38</f>
        <v>4</v>
      </c>
      <c r="B38" s="128" t="str">
        <f>'04'!B38</f>
        <v>Trần Mỹ Phương</v>
      </c>
      <c r="C38" s="413">
        <f>D38+E38</f>
        <v>16306597</v>
      </c>
      <c r="D38" s="129">
        <v>6124251</v>
      </c>
      <c r="E38" s="129">
        <v>10182346</v>
      </c>
      <c r="F38" s="129">
        <v>843612</v>
      </c>
      <c r="G38" s="129"/>
      <c r="H38" s="413">
        <f t="shared" si="16"/>
        <v>15462985</v>
      </c>
      <c r="I38" s="413">
        <f t="shared" si="17"/>
        <v>8663596</v>
      </c>
      <c r="J38" s="413">
        <f t="shared" si="18"/>
        <v>3504712</v>
      </c>
      <c r="K38" s="129">
        <v>3498488</v>
      </c>
      <c r="L38" s="129">
        <v>6224</v>
      </c>
      <c r="M38" s="129">
        <v>0</v>
      </c>
      <c r="N38" s="129">
        <v>5158884</v>
      </c>
      <c r="O38" s="129">
        <v>0</v>
      </c>
      <c r="P38" s="129">
        <v>0</v>
      </c>
      <c r="Q38" s="129">
        <v>4229979</v>
      </c>
      <c r="R38" s="129">
        <v>2569410</v>
      </c>
      <c r="S38" s="129"/>
      <c r="T38" s="136">
        <f t="shared" si="13"/>
        <v>11958273</v>
      </c>
      <c r="U38" s="403">
        <f t="shared" si="14"/>
        <v>0.40453317536967326</v>
      </c>
      <c r="V38" s="130"/>
      <c r="W38" s="130"/>
      <c r="X38" s="130"/>
    </row>
    <row r="39" spans="1:24" s="79" customFormat="1" ht="15.75" customHeight="1">
      <c r="A39" s="127" t="str">
        <f>'04'!A39</f>
        <v>…</v>
      </c>
      <c r="B39" s="128" t="str">
        <f>'04'!B39</f>
        <v>….</v>
      </c>
      <c r="C39" s="413">
        <f>D39+E39</f>
        <v>0</v>
      </c>
      <c r="D39" s="129"/>
      <c r="E39" s="129"/>
      <c r="F39" s="129"/>
      <c r="G39" s="129"/>
      <c r="H39" s="413">
        <f t="shared" si="16"/>
        <v>0</v>
      </c>
      <c r="I39" s="413">
        <f t="shared" si="17"/>
        <v>0</v>
      </c>
      <c r="J39" s="413">
        <f t="shared" si="18"/>
        <v>0</v>
      </c>
      <c r="K39" s="129"/>
      <c r="L39" s="129"/>
      <c r="M39" s="129"/>
      <c r="N39" s="129"/>
      <c r="O39" s="129"/>
      <c r="P39" s="129"/>
      <c r="Q39" s="129"/>
      <c r="R39" s="129"/>
      <c r="S39" s="129"/>
      <c r="T39" s="136">
        <f t="shared" si="13"/>
        <v>0</v>
      </c>
      <c r="U39" s="403">
        <f t="shared" si="14"/>
      </c>
      <c r="V39" s="130"/>
      <c r="W39" s="130"/>
      <c r="X39" s="130"/>
    </row>
    <row r="40" spans="1:24" s="79" customFormat="1" ht="15.75">
      <c r="A40" s="109" t="str">
        <f>'04'!A40</f>
        <v>IV</v>
      </c>
      <c r="B40" s="125" t="str">
        <f>'04'!B40</f>
        <v>H Tam Nông</v>
      </c>
      <c r="C40" s="136">
        <f>SUM(C41:C46)</f>
        <v>136799290</v>
      </c>
      <c r="D40" s="136">
        <f>SUM(D41:D46)</f>
        <v>79125157</v>
      </c>
      <c r="E40" s="136">
        <f>SUM(E41:E46)</f>
        <v>57674133</v>
      </c>
      <c r="F40" s="136">
        <f>SUM(F41:F46)</f>
        <v>1841827</v>
      </c>
      <c r="G40" s="136">
        <f>SUM(G41:G46)</f>
        <v>0</v>
      </c>
      <c r="H40" s="136">
        <f t="shared" si="16"/>
        <v>134957463</v>
      </c>
      <c r="I40" s="136">
        <f t="shared" si="17"/>
        <v>83210681</v>
      </c>
      <c r="J40" s="136">
        <f t="shared" si="18"/>
        <v>19879338</v>
      </c>
      <c r="K40" s="136">
        <f aca="true" t="shared" si="20" ref="K40:S40">SUM(K41:K46)</f>
        <v>18206484</v>
      </c>
      <c r="L40" s="136">
        <f t="shared" si="20"/>
        <v>1672854</v>
      </c>
      <c r="M40" s="136">
        <f t="shared" si="20"/>
        <v>0</v>
      </c>
      <c r="N40" s="136">
        <f t="shared" si="20"/>
        <v>63331343</v>
      </c>
      <c r="O40" s="136">
        <f t="shared" si="20"/>
        <v>0</v>
      </c>
      <c r="P40" s="136">
        <f t="shared" si="20"/>
        <v>0</v>
      </c>
      <c r="Q40" s="136">
        <f t="shared" si="20"/>
        <v>37341831</v>
      </c>
      <c r="R40" s="136">
        <f t="shared" si="20"/>
        <v>14404951</v>
      </c>
      <c r="S40" s="136">
        <f t="shared" si="20"/>
        <v>0</v>
      </c>
      <c r="T40" s="136">
        <f t="shared" si="13"/>
        <v>115078125</v>
      </c>
      <c r="U40" s="403">
        <f t="shared" si="14"/>
        <v>0.23890368112718607</v>
      </c>
      <c r="V40" s="412"/>
      <c r="W40" s="412"/>
      <c r="X40" s="412"/>
    </row>
    <row r="41" spans="1:24" s="79" customFormat="1" ht="15.75">
      <c r="A41" s="127" t="str">
        <f>'04'!A41</f>
        <v>1</v>
      </c>
      <c r="B41" s="128" t="str">
        <f>'04'!B41</f>
        <v>Nguyễn Ngọc Phú</v>
      </c>
      <c r="C41" s="413">
        <f>D41+E41</f>
        <v>31990747</v>
      </c>
      <c r="D41" s="129">
        <v>17141384</v>
      </c>
      <c r="E41" s="129">
        <v>14849363</v>
      </c>
      <c r="F41" s="129">
        <v>1829738</v>
      </c>
      <c r="G41" s="129"/>
      <c r="H41" s="413">
        <f t="shared" si="16"/>
        <v>30161009</v>
      </c>
      <c r="I41" s="413">
        <f t="shared" si="17"/>
        <v>16370366</v>
      </c>
      <c r="J41" s="413">
        <f t="shared" si="18"/>
        <v>3837007</v>
      </c>
      <c r="K41" s="129">
        <v>3117853</v>
      </c>
      <c r="L41" s="129">
        <v>719154</v>
      </c>
      <c r="M41" s="129">
        <v>0</v>
      </c>
      <c r="N41" s="129">
        <v>12533359</v>
      </c>
      <c r="O41" s="129">
        <v>0</v>
      </c>
      <c r="P41" s="129">
        <v>0</v>
      </c>
      <c r="Q41" s="129">
        <v>6495471</v>
      </c>
      <c r="R41" s="129">
        <v>7295172</v>
      </c>
      <c r="S41" s="129">
        <v>0</v>
      </c>
      <c r="T41" s="136">
        <f t="shared" si="13"/>
        <v>26324002</v>
      </c>
      <c r="U41" s="403">
        <f t="shared" si="14"/>
        <v>0.23438736800386747</v>
      </c>
      <c r="V41" s="130"/>
      <c r="W41" s="130"/>
      <c r="X41" s="130"/>
    </row>
    <row r="42" spans="1:24" s="79" customFormat="1" ht="15.75">
      <c r="A42" s="127" t="str">
        <f>'04'!A42</f>
        <v>2</v>
      </c>
      <c r="B42" s="128" t="str">
        <f>'04'!B42</f>
        <v>Trần Công Hiệp</v>
      </c>
      <c r="C42" s="413">
        <f>D42+E42</f>
        <v>36255131</v>
      </c>
      <c r="D42" s="129">
        <v>22735439</v>
      </c>
      <c r="E42" s="129">
        <v>13519692</v>
      </c>
      <c r="F42" s="129">
        <v>1468</v>
      </c>
      <c r="G42" s="129"/>
      <c r="H42" s="413">
        <f t="shared" si="16"/>
        <v>36253663</v>
      </c>
      <c r="I42" s="413">
        <f t="shared" si="17"/>
        <v>21582494</v>
      </c>
      <c r="J42" s="413">
        <f t="shared" si="18"/>
        <v>7389318</v>
      </c>
      <c r="K42" s="129">
        <v>6725088</v>
      </c>
      <c r="L42" s="129">
        <v>664230</v>
      </c>
      <c r="M42" s="129">
        <v>0</v>
      </c>
      <c r="N42" s="129">
        <v>14193176</v>
      </c>
      <c r="O42" s="129">
        <v>0</v>
      </c>
      <c r="P42" s="129">
        <v>0</v>
      </c>
      <c r="Q42" s="129">
        <v>8226092</v>
      </c>
      <c r="R42" s="129">
        <v>6445077</v>
      </c>
      <c r="S42" s="129">
        <v>0</v>
      </c>
      <c r="T42" s="136">
        <f t="shared" si="13"/>
        <v>28864345</v>
      </c>
      <c r="U42" s="403">
        <f t="shared" si="14"/>
        <v>0.3423755382487307</v>
      </c>
      <c r="V42" s="130"/>
      <c r="W42" s="130"/>
      <c r="X42" s="130"/>
    </row>
    <row r="43" spans="1:24" s="79" customFormat="1" ht="15.75">
      <c r="A43" s="127" t="str">
        <f>'04'!A43</f>
        <v>3</v>
      </c>
      <c r="B43" s="128" t="str">
        <f>'04'!B43</f>
        <v>Huỳnh Công Tân</v>
      </c>
      <c r="C43" s="413">
        <f>D43+E43</f>
        <v>10127315</v>
      </c>
      <c r="D43" s="129">
        <v>8195969</v>
      </c>
      <c r="E43" s="129">
        <v>1931346</v>
      </c>
      <c r="F43" s="129">
        <v>0</v>
      </c>
      <c r="G43" s="129"/>
      <c r="H43" s="413">
        <f t="shared" si="16"/>
        <v>10127315</v>
      </c>
      <c r="I43" s="413">
        <f t="shared" si="17"/>
        <v>2573008</v>
      </c>
      <c r="J43" s="413">
        <f t="shared" si="18"/>
        <v>902287</v>
      </c>
      <c r="K43" s="129">
        <v>862287</v>
      </c>
      <c r="L43" s="129">
        <v>40000</v>
      </c>
      <c r="M43" s="129">
        <v>0</v>
      </c>
      <c r="N43" s="129">
        <v>1670721</v>
      </c>
      <c r="O43" s="129">
        <v>0</v>
      </c>
      <c r="P43" s="129">
        <v>0</v>
      </c>
      <c r="Q43" s="129">
        <v>7554307</v>
      </c>
      <c r="R43" s="129">
        <v>0</v>
      </c>
      <c r="S43" s="129">
        <v>0</v>
      </c>
      <c r="T43" s="136">
        <f t="shared" si="13"/>
        <v>9225028</v>
      </c>
      <c r="U43" s="403">
        <f t="shared" si="14"/>
        <v>0.35067399712709796</v>
      </c>
      <c r="V43" s="130"/>
      <c r="W43" s="130"/>
      <c r="X43" s="130"/>
    </row>
    <row r="44" spans="1:24" s="79" customFormat="1" ht="15.75">
      <c r="A44" s="127" t="str">
        <f>'04'!A44</f>
        <v>4</v>
      </c>
      <c r="B44" s="128" t="str">
        <f>'04'!B44</f>
        <v>Võ Minh Dũng</v>
      </c>
      <c r="C44" s="413">
        <f>D44+E44</f>
        <v>22943570</v>
      </c>
      <c r="D44" s="129">
        <v>15899033</v>
      </c>
      <c r="E44" s="129">
        <v>7044537</v>
      </c>
      <c r="F44" s="129">
        <v>0</v>
      </c>
      <c r="G44" s="129"/>
      <c r="H44" s="413">
        <f t="shared" si="16"/>
        <v>22943570</v>
      </c>
      <c r="I44" s="413">
        <f t="shared" si="17"/>
        <v>10881741</v>
      </c>
      <c r="J44" s="413">
        <f t="shared" si="18"/>
        <v>3957048</v>
      </c>
      <c r="K44" s="129">
        <v>3957048</v>
      </c>
      <c r="L44" s="129">
        <v>0</v>
      </c>
      <c r="M44" s="129">
        <v>0</v>
      </c>
      <c r="N44" s="129">
        <v>6924693</v>
      </c>
      <c r="O44" s="129">
        <v>0</v>
      </c>
      <c r="P44" s="129">
        <v>0</v>
      </c>
      <c r="Q44" s="129">
        <v>12061829</v>
      </c>
      <c r="R44" s="129">
        <v>0</v>
      </c>
      <c r="S44" s="129">
        <v>0</v>
      </c>
      <c r="T44" s="136">
        <f t="shared" si="13"/>
        <v>18986522</v>
      </c>
      <c r="U44" s="403">
        <f t="shared" si="14"/>
        <v>0.3636410754492319</v>
      </c>
      <c r="V44" s="130"/>
      <c r="W44" s="130"/>
      <c r="X44" s="130"/>
    </row>
    <row r="45" spans="1:24" s="79" customFormat="1" ht="15.75">
      <c r="A45" s="127" t="str">
        <f>'04'!A45</f>
        <v>5</v>
      </c>
      <c r="B45" s="128" t="str">
        <f>'04'!B45</f>
        <v>Trần Trọng Quyết</v>
      </c>
      <c r="C45" s="413">
        <f>D45+E45</f>
        <v>35482527</v>
      </c>
      <c r="D45" s="129">
        <v>15153332</v>
      </c>
      <c r="E45" s="129">
        <v>20329195</v>
      </c>
      <c r="F45" s="129">
        <v>10621</v>
      </c>
      <c r="G45" s="129"/>
      <c r="H45" s="413">
        <f t="shared" si="16"/>
        <v>35471906</v>
      </c>
      <c r="I45" s="413">
        <f t="shared" si="17"/>
        <v>31803072</v>
      </c>
      <c r="J45" s="413">
        <f t="shared" si="18"/>
        <v>3793678</v>
      </c>
      <c r="K45" s="129">
        <v>3544208</v>
      </c>
      <c r="L45" s="129">
        <v>249470</v>
      </c>
      <c r="M45" s="129">
        <v>0</v>
      </c>
      <c r="N45" s="129">
        <v>28009394</v>
      </c>
      <c r="O45" s="129">
        <v>0</v>
      </c>
      <c r="P45" s="129">
        <v>0</v>
      </c>
      <c r="Q45" s="129">
        <v>3004132</v>
      </c>
      <c r="R45" s="129">
        <v>664702</v>
      </c>
      <c r="S45" s="129">
        <v>0</v>
      </c>
      <c r="T45" s="136">
        <f t="shared" si="13"/>
        <v>31678228</v>
      </c>
      <c r="U45" s="403">
        <f t="shared" si="14"/>
        <v>0.11928652678584006</v>
      </c>
      <c r="V45" s="130"/>
      <c r="W45" s="130"/>
      <c r="X45" s="130"/>
    </row>
    <row r="46" spans="1:24" s="79" customFormat="1" ht="15.75">
      <c r="A46" s="109" t="str">
        <f>'04'!A46</f>
        <v>…</v>
      </c>
      <c r="B46" s="125">
        <f>'04'!B46</f>
        <v>0</v>
      </c>
      <c r="C46" s="136"/>
      <c r="D46" s="91"/>
      <c r="E46" s="110"/>
      <c r="F46" s="91"/>
      <c r="G46" s="91"/>
      <c r="H46" s="136"/>
      <c r="I46" s="136"/>
      <c r="J46" s="136"/>
      <c r="K46" s="91"/>
      <c r="L46" s="91"/>
      <c r="M46" s="91"/>
      <c r="N46" s="91"/>
      <c r="O46" s="91"/>
      <c r="P46" s="91"/>
      <c r="Q46" s="91"/>
      <c r="R46" s="91"/>
      <c r="S46" s="91"/>
      <c r="T46" s="136">
        <f t="shared" si="13"/>
        <v>0</v>
      </c>
      <c r="U46" s="403">
        <f t="shared" si="14"/>
      </c>
      <c r="V46" s="130"/>
      <c r="W46" s="130"/>
      <c r="X46" s="130"/>
    </row>
    <row r="47" spans="1:24" s="80" customFormat="1" ht="15.75" customHeight="1">
      <c r="A47" s="109" t="str">
        <f>'04'!A47</f>
        <v>V</v>
      </c>
      <c r="B47" s="125" t="str">
        <f>'04'!B47</f>
        <v>H Thanh Bình</v>
      </c>
      <c r="C47" s="136">
        <f>SUM(C48:C54)</f>
        <v>68336574</v>
      </c>
      <c r="D47" s="136">
        <f>SUM(D48:D54)</f>
        <v>40921680</v>
      </c>
      <c r="E47" s="136">
        <f>SUM(E48:E54)</f>
        <v>27414894</v>
      </c>
      <c r="F47" s="136">
        <f>SUM(F48:F54)</f>
        <v>374322</v>
      </c>
      <c r="G47" s="136">
        <f>SUM(G48:G54)</f>
        <v>0</v>
      </c>
      <c r="H47" s="136">
        <f aca="true" t="shared" si="21" ref="H47:H56">I47+Q47+R47+S47</f>
        <v>67962252</v>
      </c>
      <c r="I47" s="136">
        <f aca="true" t="shared" si="22" ref="I47:I56">SUM(J47,N47:P47)</f>
        <v>44203644</v>
      </c>
      <c r="J47" s="136">
        <f aca="true" t="shared" si="23" ref="J47:J56">SUM(K47:M47)</f>
        <v>10501978</v>
      </c>
      <c r="K47" s="136">
        <f aca="true" t="shared" si="24" ref="K47:S47">SUM(K48:K54)</f>
        <v>10254761</v>
      </c>
      <c r="L47" s="136">
        <f t="shared" si="24"/>
        <v>247217</v>
      </c>
      <c r="M47" s="136">
        <f t="shared" si="24"/>
        <v>0</v>
      </c>
      <c r="N47" s="136">
        <f t="shared" si="24"/>
        <v>32500931</v>
      </c>
      <c r="O47" s="136">
        <f t="shared" si="24"/>
        <v>1200735</v>
      </c>
      <c r="P47" s="136">
        <f t="shared" si="24"/>
        <v>0</v>
      </c>
      <c r="Q47" s="136">
        <f t="shared" si="24"/>
        <v>20130661</v>
      </c>
      <c r="R47" s="136">
        <f t="shared" si="24"/>
        <v>3627947</v>
      </c>
      <c r="S47" s="136">
        <f t="shared" si="24"/>
        <v>0</v>
      </c>
      <c r="T47" s="136">
        <f t="shared" si="13"/>
        <v>57460274</v>
      </c>
      <c r="U47" s="403">
        <f t="shared" si="14"/>
        <v>0.23758172516274903</v>
      </c>
      <c r="V47" s="411"/>
      <c r="W47" s="411"/>
      <c r="X47" s="411"/>
    </row>
    <row r="48" spans="1:24" s="79" customFormat="1" ht="15.75" customHeight="1">
      <c r="A48" s="127">
        <f>'04'!A48</f>
        <v>1</v>
      </c>
      <c r="B48" s="128" t="str">
        <f>'04'!B48</f>
        <v>Nguyễn Minh Thiện</v>
      </c>
      <c r="C48" s="413">
        <f aca="true" t="shared" si="25" ref="C48:C54">D48+E48</f>
        <v>139258</v>
      </c>
      <c r="D48" s="129"/>
      <c r="E48" s="129">
        <v>139258</v>
      </c>
      <c r="F48" s="129"/>
      <c r="G48" s="129"/>
      <c r="H48" s="413">
        <f t="shared" si="21"/>
        <v>139258</v>
      </c>
      <c r="I48" s="413">
        <f t="shared" si="22"/>
        <v>139258</v>
      </c>
      <c r="J48" s="413">
        <f t="shared" si="23"/>
        <v>139258</v>
      </c>
      <c r="K48" s="129">
        <v>139258</v>
      </c>
      <c r="L48" s="129"/>
      <c r="M48" s="129"/>
      <c r="N48" s="129"/>
      <c r="O48" s="129"/>
      <c r="P48" s="129"/>
      <c r="Q48" s="129"/>
      <c r="R48" s="129"/>
      <c r="S48" s="129"/>
      <c r="T48" s="136">
        <f t="shared" si="13"/>
        <v>0</v>
      </c>
      <c r="U48" s="403">
        <f t="shared" si="14"/>
        <v>1</v>
      </c>
      <c r="V48" s="130"/>
      <c r="W48" s="130"/>
      <c r="X48" s="130"/>
    </row>
    <row r="49" spans="1:24" s="79" customFormat="1" ht="15.75" customHeight="1">
      <c r="A49" s="127">
        <f>'04'!A49</f>
        <v>2</v>
      </c>
      <c r="B49" s="128" t="str">
        <f>'04'!B49</f>
        <v>Phan  Văn Nghiêm</v>
      </c>
      <c r="C49" s="413">
        <f t="shared" si="25"/>
        <v>8810794</v>
      </c>
      <c r="D49" s="129">
        <v>3687008</v>
      </c>
      <c r="E49" s="129">
        <v>5123786</v>
      </c>
      <c r="F49" s="129">
        <v>55600</v>
      </c>
      <c r="G49" s="129"/>
      <c r="H49" s="413">
        <f t="shared" si="21"/>
        <v>8755194</v>
      </c>
      <c r="I49" s="413">
        <f t="shared" si="22"/>
        <v>6006747</v>
      </c>
      <c r="J49" s="413">
        <f t="shared" si="23"/>
        <v>3729816</v>
      </c>
      <c r="K49" s="129">
        <v>3656816</v>
      </c>
      <c r="L49" s="129">
        <v>73000</v>
      </c>
      <c r="M49" s="129"/>
      <c r="N49" s="129">
        <v>2114539</v>
      </c>
      <c r="O49" s="129">
        <v>162392</v>
      </c>
      <c r="P49" s="129"/>
      <c r="Q49" s="129">
        <v>2748447</v>
      </c>
      <c r="R49" s="129"/>
      <c r="S49" s="129"/>
      <c r="T49" s="136">
        <f t="shared" si="13"/>
        <v>5025378</v>
      </c>
      <c r="U49" s="403">
        <f t="shared" si="14"/>
        <v>0.620937755493947</v>
      </c>
      <c r="V49" s="130"/>
      <c r="W49" s="130"/>
      <c r="X49" s="130"/>
    </row>
    <row r="50" spans="1:24" s="79" customFormat="1" ht="15.75" customHeight="1">
      <c r="A50" s="127">
        <f>'04'!A50</f>
        <v>3</v>
      </c>
      <c r="B50" s="128" t="str">
        <f>'04'!B50</f>
        <v>Nguyễn Văn Hiền</v>
      </c>
      <c r="C50" s="413">
        <f t="shared" si="25"/>
        <v>18233562</v>
      </c>
      <c r="D50" s="129">
        <v>13623689</v>
      </c>
      <c r="E50" s="129">
        <v>4609873</v>
      </c>
      <c r="F50" s="129">
        <v>89960</v>
      </c>
      <c r="G50" s="129"/>
      <c r="H50" s="413">
        <f t="shared" si="21"/>
        <v>18143602</v>
      </c>
      <c r="I50" s="413">
        <f t="shared" si="22"/>
        <v>8363791</v>
      </c>
      <c r="J50" s="413">
        <f t="shared" si="23"/>
        <v>1223590</v>
      </c>
      <c r="K50" s="129">
        <v>1223190</v>
      </c>
      <c r="L50" s="129">
        <v>400</v>
      </c>
      <c r="M50" s="129"/>
      <c r="N50" s="129">
        <v>6101858</v>
      </c>
      <c r="O50" s="129">
        <v>1038343</v>
      </c>
      <c r="P50" s="129"/>
      <c r="Q50" s="129">
        <v>9385445</v>
      </c>
      <c r="R50" s="129">
        <v>394366</v>
      </c>
      <c r="S50" s="129"/>
      <c r="T50" s="136">
        <f t="shared" si="13"/>
        <v>16920012</v>
      </c>
      <c r="U50" s="403">
        <f t="shared" si="14"/>
        <v>0.14629609946016106</v>
      </c>
      <c r="V50" s="130"/>
      <c r="W50" s="130"/>
      <c r="X50" s="130"/>
    </row>
    <row r="51" spans="1:24" s="79" customFormat="1" ht="15.75" customHeight="1">
      <c r="A51" s="127">
        <f>'04'!A51</f>
        <v>4</v>
      </c>
      <c r="B51" s="128" t="str">
        <f>'04'!B51</f>
        <v>Phạm Văn Tùng</v>
      </c>
      <c r="C51" s="413">
        <f t="shared" si="25"/>
        <v>13647800</v>
      </c>
      <c r="D51" s="129">
        <v>4582221</v>
      </c>
      <c r="E51" s="129">
        <v>9065579</v>
      </c>
      <c r="F51" s="129">
        <v>700</v>
      </c>
      <c r="G51" s="129"/>
      <c r="H51" s="413">
        <f t="shared" si="21"/>
        <v>13647100</v>
      </c>
      <c r="I51" s="413">
        <f t="shared" si="22"/>
        <v>10127473</v>
      </c>
      <c r="J51" s="413">
        <f t="shared" si="23"/>
        <v>2449874</v>
      </c>
      <c r="K51" s="129">
        <v>2447824</v>
      </c>
      <c r="L51" s="129">
        <v>2050</v>
      </c>
      <c r="M51" s="129"/>
      <c r="N51" s="129">
        <v>7677599</v>
      </c>
      <c r="O51" s="129"/>
      <c r="P51" s="129"/>
      <c r="Q51" s="129">
        <v>1131221</v>
      </c>
      <c r="R51" s="129">
        <v>2388406</v>
      </c>
      <c r="S51" s="129"/>
      <c r="T51" s="136">
        <f t="shared" si="13"/>
        <v>11197226</v>
      </c>
      <c r="U51" s="403">
        <f t="shared" si="14"/>
        <v>0.24190377994589568</v>
      </c>
      <c r="V51" s="130"/>
      <c r="W51" s="130"/>
      <c r="X51" s="130"/>
    </row>
    <row r="52" spans="1:24" s="79" customFormat="1" ht="15.75" customHeight="1">
      <c r="A52" s="127">
        <f>'04'!A52</f>
        <v>5</v>
      </c>
      <c r="B52" s="128" t="str">
        <f>'04'!B52</f>
        <v>Phạm Thị Mỹ Linh</v>
      </c>
      <c r="C52" s="413">
        <f>D52+E52</f>
        <v>6176345</v>
      </c>
      <c r="D52" s="129">
        <v>1769377</v>
      </c>
      <c r="E52" s="129">
        <v>4406968</v>
      </c>
      <c r="F52" s="129">
        <v>228062</v>
      </c>
      <c r="G52" s="129"/>
      <c r="H52" s="413">
        <f>I52+Q52+R52+S52</f>
        <v>5948283</v>
      </c>
      <c r="I52" s="413">
        <f>SUM(J52,N52:P52)</f>
        <v>5314539</v>
      </c>
      <c r="J52" s="413">
        <f>SUM(K52:M52)</f>
        <v>1388102</v>
      </c>
      <c r="K52" s="129">
        <v>1216335</v>
      </c>
      <c r="L52" s="129">
        <v>171767</v>
      </c>
      <c r="M52" s="129"/>
      <c r="N52" s="129">
        <v>3926437</v>
      </c>
      <c r="O52" s="129"/>
      <c r="P52" s="129"/>
      <c r="Q52" s="129">
        <v>633744</v>
      </c>
      <c r="R52" s="129"/>
      <c r="S52" s="129"/>
      <c r="T52" s="136">
        <f>SUM(N52:S52)</f>
        <v>4560181</v>
      </c>
      <c r="U52" s="403">
        <f>IF(I52&lt;&gt;0,J52/I52,"")</f>
        <v>0.2611895406167873</v>
      </c>
      <c r="V52" s="130"/>
      <c r="W52" s="130"/>
      <c r="X52" s="130"/>
    </row>
    <row r="53" spans="1:24" s="79" customFormat="1" ht="15.75">
      <c r="A53" s="127">
        <f>'04'!A53</f>
        <v>6</v>
      </c>
      <c r="B53" s="128" t="str">
        <f>'04'!B53</f>
        <v>Lê Trọng Trưởng</v>
      </c>
      <c r="C53" s="413">
        <f t="shared" si="25"/>
        <v>21328815</v>
      </c>
      <c r="D53" s="129">
        <v>17259385</v>
      </c>
      <c r="E53" s="129">
        <v>4069430</v>
      </c>
      <c r="F53" s="129"/>
      <c r="G53" s="129"/>
      <c r="H53" s="413">
        <f t="shared" si="21"/>
        <v>21328815</v>
      </c>
      <c r="I53" s="413">
        <f t="shared" si="22"/>
        <v>14251836</v>
      </c>
      <c r="J53" s="413">
        <f t="shared" si="23"/>
        <v>1571338</v>
      </c>
      <c r="K53" s="129">
        <v>1571338</v>
      </c>
      <c r="L53" s="129"/>
      <c r="M53" s="129"/>
      <c r="N53" s="129">
        <v>12680498</v>
      </c>
      <c r="O53" s="129"/>
      <c r="P53" s="129"/>
      <c r="Q53" s="129">
        <v>6231804</v>
      </c>
      <c r="R53" s="129">
        <v>845175</v>
      </c>
      <c r="S53" s="129"/>
      <c r="T53" s="136">
        <f t="shared" si="13"/>
        <v>19757477</v>
      </c>
      <c r="U53" s="403">
        <f t="shared" si="14"/>
        <v>0.11025512783054758</v>
      </c>
      <c r="V53" s="130"/>
      <c r="W53" s="130"/>
      <c r="X53" s="130"/>
    </row>
    <row r="54" spans="1:24" s="79" customFormat="1" ht="15.75" customHeight="1">
      <c r="A54" s="109" t="str">
        <f>'04'!A54</f>
        <v>…</v>
      </c>
      <c r="B54" s="125" t="str">
        <f>'04'!B54</f>
        <v>….</v>
      </c>
      <c r="C54" s="136">
        <f t="shared" si="25"/>
        <v>0</v>
      </c>
      <c r="D54" s="91"/>
      <c r="E54" s="91"/>
      <c r="F54" s="91"/>
      <c r="G54" s="91"/>
      <c r="H54" s="136">
        <f t="shared" si="21"/>
        <v>0</v>
      </c>
      <c r="I54" s="136">
        <f t="shared" si="22"/>
        <v>0</v>
      </c>
      <c r="J54" s="136">
        <f t="shared" si="23"/>
        <v>0</v>
      </c>
      <c r="K54" s="91"/>
      <c r="L54" s="91"/>
      <c r="M54" s="91"/>
      <c r="N54" s="91"/>
      <c r="O54" s="91"/>
      <c r="P54" s="91"/>
      <c r="Q54" s="91"/>
      <c r="R54" s="91"/>
      <c r="S54" s="91"/>
      <c r="T54" s="136">
        <f t="shared" si="13"/>
        <v>0</v>
      </c>
      <c r="U54" s="403">
        <f t="shared" si="14"/>
      </c>
      <c r="V54" s="130"/>
      <c r="W54" s="130"/>
      <c r="X54" s="130"/>
    </row>
    <row r="55" spans="1:24" s="79" customFormat="1" ht="15.75">
      <c r="A55" s="109" t="str">
        <f>'04'!A55</f>
        <v>VI</v>
      </c>
      <c r="B55" s="125" t="str">
        <f>'04'!B55</f>
        <v>TP Cao Lãnh</v>
      </c>
      <c r="C55" s="136">
        <f>SUM(C56:C64)</f>
        <v>182566911</v>
      </c>
      <c r="D55" s="136">
        <f>SUM(D56:D64)</f>
        <v>135437682</v>
      </c>
      <c r="E55" s="136">
        <f>SUM(E56:E64)</f>
        <v>47129229</v>
      </c>
      <c r="F55" s="136">
        <f>SUM(F56:F64)</f>
        <v>6277805</v>
      </c>
      <c r="G55" s="136">
        <f>SUM(G56:G64)</f>
        <v>0</v>
      </c>
      <c r="H55" s="136">
        <f t="shared" si="21"/>
        <v>176289106</v>
      </c>
      <c r="I55" s="136">
        <f t="shared" si="22"/>
        <v>69653938</v>
      </c>
      <c r="J55" s="136">
        <f t="shared" si="23"/>
        <v>31718896</v>
      </c>
      <c r="K55" s="136">
        <f aca="true" t="shared" si="26" ref="K55:S55">SUM(K56:K64)</f>
        <v>25577792</v>
      </c>
      <c r="L55" s="136">
        <f t="shared" si="26"/>
        <v>6141104</v>
      </c>
      <c r="M55" s="136">
        <f t="shared" si="26"/>
        <v>0</v>
      </c>
      <c r="N55" s="136">
        <f t="shared" si="26"/>
        <v>37864897</v>
      </c>
      <c r="O55" s="136">
        <f t="shared" si="26"/>
        <v>70145</v>
      </c>
      <c r="P55" s="136">
        <f t="shared" si="26"/>
        <v>0</v>
      </c>
      <c r="Q55" s="136">
        <f t="shared" si="26"/>
        <v>105827801</v>
      </c>
      <c r="R55" s="136">
        <f t="shared" si="26"/>
        <v>807367</v>
      </c>
      <c r="S55" s="136">
        <f t="shared" si="26"/>
        <v>0</v>
      </c>
      <c r="T55" s="136">
        <f t="shared" si="13"/>
        <v>144570210</v>
      </c>
      <c r="U55" s="403">
        <f t="shared" si="14"/>
        <v>0.45537835922500175</v>
      </c>
      <c r="V55" s="412"/>
      <c r="W55" s="412"/>
      <c r="X55" s="412"/>
    </row>
    <row r="56" spans="1:24" s="79" customFormat="1" ht="15.75">
      <c r="A56" s="127">
        <f>'04'!A56</f>
        <v>1</v>
      </c>
      <c r="B56" s="128" t="str">
        <f>'04'!B56</f>
        <v>Trần Văn Hiền</v>
      </c>
      <c r="C56" s="413">
        <f>D56+E56</f>
        <v>20633005</v>
      </c>
      <c r="D56" s="129">
        <v>12468915</v>
      </c>
      <c r="E56" s="129">
        <v>8164090</v>
      </c>
      <c r="F56" s="129">
        <v>1298771</v>
      </c>
      <c r="G56" s="129">
        <v>0</v>
      </c>
      <c r="H56" s="413">
        <f t="shared" si="21"/>
        <v>19334234</v>
      </c>
      <c r="I56" s="413">
        <f t="shared" si="22"/>
        <v>14026718</v>
      </c>
      <c r="J56" s="413">
        <f t="shared" si="23"/>
        <v>2842902</v>
      </c>
      <c r="K56" s="129">
        <v>2632704</v>
      </c>
      <c r="L56" s="129">
        <v>210198</v>
      </c>
      <c r="M56" s="129">
        <v>0</v>
      </c>
      <c r="N56" s="129">
        <v>11183816</v>
      </c>
      <c r="O56" s="129">
        <v>0</v>
      </c>
      <c r="P56" s="129">
        <v>0</v>
      </c>
      <c r="Q56" s="129">
        <v>4711300</v>
      </c>
      <c r="R56" s="129">
        <v>596216</v>
      </c>
      <c r="S56" s="129">
        <v>0</v>
      </c>
      <c r="T56" s="136">
        <f t="shared" si="13"/>
        <v>16491332</v>
      </c>
      <c r="U56" s="403">
        <f t="shared" si="14"/>
        <v>0.20267763278622983</v>
      </c>
      <c r="V56" s="130"/>
      <c r="W56" s="130"/>
      <c r="X56" s="130"/>
    </row>
    <row r="57" spans="1:24" s="79" customFormat="1" ht="15.75">
      <c r="A57" s="127">
        <f>'04'!A57</f>
        <v>2</v>
      </c>
      <c r="B57" s="128" t="str">
        <f>'04'!B57</f>
        <v>Trần Lê Khã</v>
      </c>
      <c r="C57" s="413">
        <f aca="true" t="shared" si="27" ref="C57:C63">D57+E57</f>
        <v>30965628</v>
      </c>
      <c r="D57" s="129">
        <v>18433269</v>
      </c>
      <c r="E57" s="129">
        <v>12532359</v>
      </c>
      <c r="F57" s="129">
        <v>2260851</v>
      </c>
      <c r="G57" s="129">
        <v>0</v>
      </c>
      <c r="H57" s="413">
        <f aca="true" t="shared" si="28" ref="H57:H63">I57+Q57+R57+S57</f>
        <v>28704777</v>
      </c>
      <c r="I57" s="413">
        <f aca="true" t="shared" si="29" ref="I57:I63">SUM(J57,N57:P57)</f>
        <v>9942006</v>
      </c>
      <c r="J57" s="413">
        <f aca="true" t="shared" si="30" ref="J57:J63">SUM(K57:M57)</f>
        <v>5460499</v>
      </c>
      <c r="K57" s="129">
        <v>4362018</v>
      </c>
      <c r="L57" s="129">
        <v>1098481</v>
      </c>
      <c r="M57" s="129">
        <v>0</v>
      </c>
      <c r="N57" s="129">
        <v>4481507</v>
      </c>
      <c r="O57" s="129">
        <v>0</v>
      </c>
      <c r="P57" s="129">
        <v>0</v>
      </c>
      <c r="Q57" s="129">
        <v>18762771</v>
      </c>
      <c r="R57" s="129">
        <v>0</v>
      </c>
      <c r="S57" s="129">
        <v>0</v>
      </c>
      <c r="T57" s="136">
        <f t="shared" si="13"/>
        <v>23244278</v>
      </c>
      <c r="U57" s="403">
        <f t="shared" si="14"/>
        <v>0.5492351342374969</v>
      </c>
      <c r="V57" s="130"/>
      <c r="W57" s="130"/>
      <c r="X57" s="130"/>
    </row>
    <row r="58" spans="1:24" s="79" customFormat="1" ht="15.75">
      <c r="A58" s="127">
        <f>'04'!A58</f>
        <v>3</v>
      </c>
      <c r="B58" s="128" t="str">
        <f>'04'!B58</f>
        <v>Nguyễn Thanh Sơn</v>
      </c>
      <c r="C58" s="413">
        <f t="shared" si="27"/>
        <v>10256663</v>
      </c>
      <c r="D58" s="129">
        <v>7248660</v>
      </c>
      <c r="E58" s="129">
        <v>3008003</v>
      </c>
      <c r="F58" s="129">
        <v>206846</v>
      </c>
      <c r="G58" s="129">
        <v>0</v>
      </c>
      <c r="H58" s="413">
        <f t="shared" si="28"/>
        <v>10049817</v>
      </c>
      <c r="I58" s="413">
        <f t="shared" si="29"/>
        <v>6670317</v>
      </c>
      <c r="J58" s="413">
        <f t="shared" si="30"/>
        <v>4722990</v>
      </c>
      <c r="K58" s="129">
        <v>4020032</v>
      </c>
      <c r="L58" s="129">
        <v>702958</v>
      </c>
      <c r="M58" s="129">
        <v>0</v>
      </c>
      <c r="N58" s="129">
        <v>1927912</v>
      </c>
      <c r="O58" s="129">
        <v>19415</v>
      </c>
      <c r="P58" s="129">
        <v>0</v>
      </c>
      <c r="Q58" s="129">
        <v>3379500</v>
      </c>
      <c r="R58" s="129">
        <v>0</v>
      </c>
      <c r="S58" s="129">
        <v>0</v>
      </c>
      <c r="T58" s="136">
        <f t="shared" si="13"/>
        <v>5326827</v>
      </c>
      <c r="U58" s="403">
        <f t="shared" si="14"/>
        <v>0.7080608013082437</v>
      </c>
      <c r="V58" s="130"/>
      <c r="W58" s="130"/>
      <c r="X58" s="130"/>
    </row>
    <row r="59" spans="1:24" s="79" customFormat="1" ht="15.75">
      <c r="A59" s="127">
        <f>'04'!A59</f>
        <v>4</v>
      </c>
      <c r="B59" s="128" t="str">
        <f>'04'!B59</f>
        <v>Nguyễn Trọng Tồn</v>
      </c>
      <c r="C59" s="413">
        <f t="shared" si="27"/>
        <v>15838719</v>
      </c>
      <c r="D59" s="129">
        <v>9854600</v>
      </c>
      <c r="E59" s="129">
        <v>5984119</v>
      </c>
      <c r="F59" s="129">
        <v>14100</v>
      </c>
      <c r="G59" s="129">
        <v>0</v>
      </c>
      <c r="H59" s="413">
        <f t="shared" si="28"/>
        <v>15824619</v>
      </c>
      <c r="I59" s="413">
        <f t="shared" si="29"/>
        <v>11241096</v>
      </c>
      <c r="J59" s="413">
        <f t="shared" si="30"/>
        <v>5828342</v>
      </c>
      <c r="K59" s="129">
        <v>5759054</v>
      </c>
      <c r="L59" s="129">
        <v>69288</v>
      </c>
      <c r="M59" s="129">
        <v>0</v>
      </c>
      <c r="N59" s="129">
        <v>5362024</v>
      </c>
      <c r="O59" s="129">
        <v>50730</v>
      </c>
      <c r="P59" s="129">
        <v>0</v>
      </c>
      <c r="Q59" s="129">
        <v>4583523</v>
      </c>
      <c r="R59" s="129">
        <v>0</v>
      </c>
      <c r="S59" s="129">
        <v>0</v>
      </c>
      <c r="T59" s="136">
        <f t="shared" si="13"/>
        <v>9996277</v>
      </c>
      <c r="U59" s="403">
        <f t="shared" si="14"/>
        <v>0.5184852082038975</v>
      </c>
      <c r="V59" s="130"/>
      <c r="W59" s="130"/>
      <c r="X59" s="130"/>
    </row>
    <row r="60" spans="1:24" s="79" customFormat="1" ht="15.75">
      <c r="A60" s="127">
        <f>'04'!A60</f>
        <v>5</v>
      </c>
      <c r="B60" s="128" t="str">
        <f>'04'!B60</f>
        <v>Trần Thị Thanh Thúy</v>
      </c>
      <c r="C60" s="413">
        <f t="shared" si="27"/>
        <v>19529861</v>
      </c>
      <c r="D60" s="129">
        <v>8390869</v>
      </c>
      <c r="E60" s="129">
        <v>11138992</v>
      </c>
      <c r="F60" s="129">
        <v>159145</v>
      </c>
      <c r="G60" s="129">
        <v>0</v>
      </c>
      <c r="H60" s="413">
        <f t="shared" si="28"/>
        <v>19370716</v>
      </c>
      <c r="I60" s="413">
        <f t="shared" si="29"/>
        <v>12273082</v>
      </c>
      <c r="J60" s="413">
        <f t="shared" si="30"/>
        <v>6063555</v>
      </c>
      <c r="K60" s="129">
        <v>2997805</v>
      </c>
      <c r="L60" s="129">
        <v>3065750</v>
      </c>
      <c r="M60" s="129">
        <v>0</v>
      </c>
      <c r="N60" s="129">
        <v>6209527</v>
      </c>
      <c r="O60" s="129">
        <v>0</v>
      </c>
      <c r="P60" s="129">
        <v>0</v>
      </c>
      <c r="Q60" s="129">
        <v>7020634</v>
      </c>
      <c r="R60" s="129">
        <v>77000</v>
      </c>
      <c r="S60" s="129">
        <v>0</v>
      </c>
      <c r="T60" s="136">
        <f t="shared" si="13"/>
        <v>13307161</v>
      </c>
      <c r="U60" s="403">
        <f t="shared" si="14"/>
        <v>0.4940531644781645</v>
      </c>
      <c r="V60" s="130"/>
      <c r="W60" s="130"/>
      <c r="X60" s="130"/>
    </row>
    <row r="61" spans="1:24" s="79" customFormat="1" ht="15.75">
      <c r="A61" s="127">
        <f>'04'!A61</f>
        <v>6</v>
      </c>
      <c r="B61" s="128" t="str">
        <f>'04'!B61</f>
        <v>Nguyễn Thị Lan Trinh</v>
      </c>
      <c r="C61" s="413">
        <f t="shared" si="27"/>
        <v>42002737</v>
      </c>
      <c r="D61" s="129">
        <v>39783012</v>
      </c>
      <c r="E61" s="129">
        <v>2219725</v>
      </c>
      <c r="F61" s="129">
        <v>9800</v>
      </c>
      <c r="G61" s="129">
        <v>0</v>
      </c>
      <c r="H61" s="413">
        <f t="shared" si="28"/>
        <v>41992937</v>
      </c>
      <c r="I61" s="413">
        <f t="shared" si="29"/>
        <v>5930080</v>
      </c>
      <c r="J61" s="413">
        <f t="shared" si="30"/>
        <v>2076371</v>
      </c>
      <c r="K61" s="129">
        <v>1169585</v>
      </c>
      <c r="L61" s="129">
        <v>906786</v>
      </c>
      <c r="M61" s="129">
        <v>0</v>
      </c>
      <c r="N61" s="129">
        <v>3853709</v>
      </c>
      <c r="O61" s="129">
        <v>0</v>
      </c>
      <c r="P61" s="129">
        <v>0</v>
      </c>
      <c r="Q61" s="129">
        <v>35928706</v>
      </c>
      <c r="R61" s="129">
        <v>134151</v>
      </c>
      <c r="S61" s="129">
        <v>0</v>
      </c>
      <c r="T61" s="136">
        <f t="shared" si="13"/>
        <v>39916566</v>
      </c>
      <c r="U61" s="403">
        <f t="shared" si="14"/>
        <v>0.3501421565982246</v>
      </c>
      <c r="V61" s="130"/>
      <c r="W61" s="130"/>
      <c r="X61" s="130"/>
    </row>
    <row r="62" spans="1:24" s="79" customFormat="1" ht="15.75">
      <c r="A62" s="127">
        <f>'04'!A62</f>
        <v>7</v>
      </c>
      <c r="B62" s="128" t="str">
        <f>'04'!B62</f>
        <v>Võ Thành Đặng</v>
      </c>
      <c r="C62" s="413">
        <f t="shared" si="27"/>
        <v>28735820</v>
      </c>
      <c r="D62" s="129">
        <v>24653879</v>
      </c>
      <c r="E62" s="129">
        <v>4081941</v>
      </c>
      <c r="F62" s="129">
        <v>2328292</v>
      </c>
      <c r="G62" s="129">
        <v>0</v>
      </c>
      <c r="H62" s="413">
        <f t="shared" si="28"/>
        <v>26407528</v>
      </c>
      <c r="I62" s="413">
        <f t="shared" si="29"/>
        <v>9570639</v>
      </c>
      <c r="J62" s="413">
        <f t="shared" si="30"/>
        <v>4724237</v>
      </c>
      <c r="K62" s="129">
        <v>4636594</v>
      </c>
      <c r="L62" s="129">
        <v>87643</v>
      </c>
      <c r="M62" s="129">
        <v>0</v>
      </c>
      <c r="N62" s="129">
        <v>4846402</v>
      </c>
      <c r="O62" s="129">
        <v>0</v>
      </c>
      <c r="P62" s="129">
        <v>0</v>
      </c>
      <c r="Q62" s="129">
        <v>16836889</v>
      </c>
      <c r="R62" s="129">
        <v>0</v>
      </c>
      <c r="S62" s="129">
        <v>0</v>
      </c>
      <c r="T62" s="136">
        <f t="shared" si="13"/>
        <v>21683291</v>
      </c>
      <c r="U62" s="403">
        <f t="shared" si="14"/>
        <v>0.4936177197781674</v>
      </c>
      <c r="V62" s="130"/>
      <c r="W62" s="130"/>
      <c r="X62" s="130"/>
    </row>
    <row r="63" spans="1:24" s="79" customFormat="1" ht="15.75">
      <c r="A63" s="127">
        <f>'04'!A63</f>
        <v>8</v>
      </c>
      <c r="B63" s="128" t="str">
        <f>'04'!B63</f>
        <v>Phạm Chí Hùng</v>
      </c>
      <c r="C63" s="413">
        <f t="shared" si="27"/>
        <v>14604478</v>
      </c>
      <c r="D63" s="129">
        <v>14604478</v>
      </c>
      <c r="E63" s="129">
        <v>0</v>
      </c>
      <c r="F63" s="129">
        <v>0</v>
      </c>
      <c r="G63" s="129">
        <v>0</v>
      </c>
      <c r="H63" s="413">
        <f t="shared" si="28"/>
        <v>14604478</v>
      </c>
      <c r="I63" s="413">
        <f t="shared" si="29"/>
        <v>0</v>
      </c>
      <c r="J63" s="413">
        <f t="shared" si="30"/>
        <v>0</v>
      </c>
      <c r="K63" s="129">
        <v>0</v>
      </c>
      <c r="L63" s="129">
        <v>0</v>
      </c>
      <c r="M63" s="129">
        <v>0</v>
      </c>
      <c r="N63" s="129">
        <v>0</v>
      </c>
      <c r="O63" s="129">
        <v>0</v>
      </c>
      <c r="P63" s="129">
        <v>0</v>
      </c>
      <c r="Q63" s="129">
        <v>14604478</v>
      </c>
      <c r="R63" s="129">
        <v>0</v>
      </c>
      <c r="S63" s="129">
        <v>0</v>
      </c>
      <c r="T63" s="136">
        <f t="shared" si="13"/>
        <v>14604478</v>
      </c>
      <c r="U63" s="414">
        <f t="shared" si="14"/>
      </c>
      <c r="V63" s="130"/>
      <c r="W63" s="130"/>
      <c r="X63" s="130"/>
    </row>
    <row r="64" spans="1:24" s="79" customFormat="1" ht="15.75">
      <c r="A64" s="109" t="str">
        <f>'04'!A64</f>
        <v>…</v>
      </c>
      <c r="B64" s="125"/>
      <c r="C64" s="136"/>
      <c r="D64" s="91"/>
      <c r="E64" s="110"/>
      <c r="F64" s="91"/>
      <c r="G64" s="91"/>
      <c r="H64" s="136"/>
      <c r="I64" s="136"/>
      <c r="J64" s="136"/>
      <c r="K64" s="91"/>
      <c r="L64" s="91"/>
      <c r="M64" s="91"/>
      <c r="N64" s="91"/>
      <c r="O64" s="91"/>
      <c r="P64" s="91"/>
      <c r="Q64" s="91"/>
      <c r="R64" s="91"/>
      <c r="S64" s="91"/>
      <c r="T64" s="136">
        <f t="shared" si="13"/>
        <v>0</v>
      </c>
      <c r="U64" s="403">
        <f t="shared" si="14"/>
      </c>
      <c r="V64" s="130"/>
      <c r="W64" s="130"/>
      <c r="X64" s="130"/>
    </row>
    <row r="65" spans="1:24" s="80" customFormat="1" ht="15.75" customHeight="1">
      <c r="A65" s="109" t="str">
        <f>'04'!A65</f>
        <v>VII</v>
      </c>
      <c r="B65" s="125" t="str">
        <f>'04'!B65</f>
        <v>H Cao Lãnh</v>
      </c>
      <c r="C65" s="136">
        <f>SUM(C66:C75)</f>
        <v>215651027</v>
      </c>
      <c r="D65" s="136">
        <f>SUM(D66:D75)</f>
        <v>122286771</v>
      </c>
      <c r="E65" s="136">
        <f>SUM(E66:E75)</f>
        <v>93364256</v>
      </c>
      <c r="F65" s="136">
        <f>SUM(F66:F75)</f>
        <v>649138</v>
      </c>
      <c r="G65" s="136">
        <f>SUM(G66:G75)</f>
        <v>0</v>
      </c>
      <c r="H65" s="136">
        <f>I65+Q65+R65+S65</f>
        <v>215001889</v>
      </c>
      <c r="I65" s="136">
        <f>SUM(J65,N65:P65)</f>
        <v>133012467</v>
      </c>
      <c r="J65" s="136">
        <f>SUM(K65:M65)</f>
        <v>47044257</v>
      </c>
      <c r="K65" s="136">
        <f aca="true" t="shared" si="31" ref="K65:S65">SUM(K66:K75)</f>
        <v>41965064</v>
      </c>
      <c r="L65" s="136">
        <f t="shared" si="31"/>
        <v>5079193</v>
      </c>
      <c r="M65" s="136">
        <f t="shared" si="31"/>
        <v>0</v>
      </c>
      <c r="N65" s="136">
        <f t="shared" si="31"/>
        <v>85968210</v>
      </c>
      <c r="O65" s="136">
        <f t="shared" si="31"/>
        <v>0</v>
      </c>
      <c r="P65" s="136">
        <f t="shared" si="31"/>
        <v>0</v>
      </c>
      <c r="Q65" s="136">
        <f t="shared" si="31"/>
        <v>76385475</v>
      </c>
      <c r="R65" s="136">
        <f t="shared" si="31"/>
        <v>5603947</v>
      </c>
      <c r="S65" s="136">
        <f t="shared" si="31"/>
        <v>0</v>
      </c>
      <c r="T65" s="136">
        <f t="shared" si="13"/>
        <v>167957632</v>
      </c>
      <c r="U65" s="403">
        <f t="shared" si="14"/>
        <v>0.35368306491150187</v>
      </c>
      <c r="V65" s="411"/>
      <c r="W65" s="411"/>
      <c r="X65" s="411"/>
    </row>
    <row r="66" spans="1:24" s="79" customFormat="1" ht="15.75" customHeight="1">
      <c r="A66" s="127">
        <f>'04'!A66</f>
        <v>1</v>
      </c>
      <c r="B66" s="128" t="str">
        <f>'04'!B66</f>
        <v>Trương Thành Út</v>
      </c>
      <c r="C66" s="413">
        <f>D66+E66</f>
        <v>28870</v>
      </c>
      <c r="D66" s="129">
        <v>0</v>
      </c>
      <c r="E66" s="129">
        <v>28870</v>
      </c>
      <c r="F66" s="129">
        <v>0</v>
      </c>
      <c r="G66" s="129"/>
      <c r="H66" s="413">
        <f>I66+Q66+R66+S66</f>
        <v>28870</v>
      </c>
      <c r="I66" s="413">
        <f>SUM(J66,N66:P66)</f>
        <v>28870</v>
      </c>
      <c r="J66" s="413">
        <f>SUM(K66:M66)</f>
        <v>28870</v>
      </c>
      <c r="K66" s="129">
        <v>28870</v>
      </c>
      <c r="L66" s="129">
        <v>0</v>
      </c>
      <c r="M66" s="129"/>
      <c r="N66" s="129">
        <v>0</v>
      </c>
      <c r="O66" s="129"/>
      <c r="P66" s="129"/>
      <c r="Q66" s="129">
        <v>0</v>
      </c>
      <c r="R66" s="129">
        <v>0</v>
      </c>
      <c r="S66" s="129"/>
      <c r="T66" s="136">
        <f t="shared" si="13"/>
        <v>0</v>
      </c>
      <c r="U66" s="403">
        <f t="shared" si="14"/>
        <v>1</v>
      </c>
      <c r="V66" s="130"/>
      <c r="W66" s="130"/>
      <c r="X66" s="130"/>
    </row>
    <row r="67" spans="1:24" s="79" customFormat="1" ht="15.75" customHeight="1">
      <c r="A67" s="127">
        <f>'04'!A67</f>
        <v>2</v>
      </c>
      <c r="B67" s="128" t="str">
        <f>'04'!B67</f>
        <v>Nguyễn Minh Nhựt</v>
      </c>
      <c r="C67" s="413">
        <f aca="true" t="shared" si="32" ref="C67:C74">D67+E67</f>
        <v>27702901</v>
      </c>
      <c r="D67" s="129">
        <v>14384758</v>
      </c>
      <c r="E67" s="129">
        <v>13318143</v>
      </c>
      <c r="F67" s="129">
        <v>4840</v>
      </c>
      <c r="G67" s="129"/>
      <c r="H67" s="413">
        <f aca="true" t="shared" si="33" ref="H67:H74">I67+Q67+R67+S67</f>
        <v>27698061</v>
      </c>
      <c r="I67" s="413">
        <f aca="true" t="shared" si="34" ref="I67:I74">SUM(J67,N67:P67)</f>
        <v>19257433</v>
      </c>
      <c r="J67" s="413">
        <f aca="true" t="shared" si="35" ref="J67:J74">SUM(K67:M67)</f>
        <v>3358686</v>
      </c>
      <c r="K67" s="129">
        <v>3337323</v>
      </c>
      <c r="L67" s="129">
        <v>21363</v>
      </c>
      <c r="M67" s="129"/>
      <c r="N67" s="129">
        <v>15898747</v>
      </c>
      <c r="O67" s="129"/>
      <c r="P67" s="129"/>
      <c r="Q67" s="129">
        <v>7940628</v>
      </c>
      <c r="R67" s="129">
        <v>500000</v>
      </c>
      <c r="S67" s="129"/>
      <c r="T67" s="136">
        <f t="shared" si="13"/>
        <v>24339375</v>
      </c>
      <c r="U67" s="403">
        <f t="shared" si="14"/>
        <v>0.1744098499524833</v>
      </c>
      <c r="V67" s="130"/>
      <c r="W67" s="130"/>
      <c r="X67" s="130"/>
    </row>
    <row r="68" spans="1:24" s="79" customFormat="1" ht="15.75" customHeight="1">
      <c r="A68" s="127">
        <f>'04'!A68</f>
        <v>3</v>
      </c>
      <c r="B68" s="128" t="str">
        <f>'04'!B68</f>
        <v>Phạm Thành Phần</v>
      </c>
      <c r="C68" s="413">
        <f t="shared" si="32"/>
        <v>30957150</v>
      </c>
      <c r="D68" s="129">
        <v>18941765</v>
      </c>
      <c r="E68" s="129">
        <v>12015385</v>
      </c>
      <c r="F68" s="129">
        <v>470800</v>
      </c>
      <c r="G68" s="129"/>
      <c r="H68" s="413">
        <f t="shared" si="33"/>
        <v>30486350</v>
      </c>
      <c r="I68" s="413">
        <f t="shared" si="34"/>
        <v>14037807</v>
      </c>
      <c r="J68" s="413">
        <f t="shared" si="35"/>
        <v>3120317</v>
      </c>
      <c r="K68" s="129">
        <v>3099563</v>
      </c>
      <c r="L68" s="129">
        <v>20754</v>
      </c>
      <c r="M68" s="129"/>
      <c r="N68" s="129">
        <v>10917490</v>
      </c>
      <c r="O68" s="129"/>
      <c r="P68" s="129"/>
      <c r="Q68" s="129">
        <v>14697352</v>
      </c>
      <c r="R68" s="129">
        <v>1751191</v>
      </c>
      <c r="S68" s="129"/>
      <c r="T68" s="136">
        <f t="shared" si="13"/>
        <v>27366033</v>
      </c>
      <c r="U68" s="403">
        <f t="shared" si="14"/>
        <v>0.2222795198708744</v>
      </c>
      <c r="V68" s="130"/>
      <c r="W68" s="130"/>
      <c r="X68" s="130"/>
    </row>
    <row r="69" spans="1:24" s="79" customFormat="1" ht="15.75" customHeight="1">
      <c r="A69" s="127">
        <f>'04'!A69</f>
        <v>4</v>
      </c>
      <c r="B69" s="128" t="str">
        <f>'04'!B69</f>
        <v>Đinh Tấn Giàu</v>
      </c>
      <c r="C69" s="413">
        <f t="shared" si="32"/>
        <v>26447686</v>
      </c>
      <c r="D69" s="129">
        <v>17553337</v>
      </c>
      <c r="E69" s="129">
        <v>8894349</v>
      </c>
      <c r="F69" s="129">
        <v>300</v>
      </c>
      <c r="G69" s="129"/>
      <c r="H69" s="413">
        <f t="shared" si="33"/>
        <v>26447386</v>
      </c>
      <c r="I69" s="413">
        <f t="shared" si="34"/>
        <v>14634301</v>
      </c>
      <c r="J69" s="413">
        <f t="shared" si="35"/>
        <v>6406513</v>
      </c>
      <c r="K69" s="129">
        <v>4569911</v>
      </c>
      <c r="L69" s="129">
        <v>1836602</v>
      </c>
      <c r="M69" s="129"/>
      <c r="N69" s="129">
        <v>8227788</v>
      </c>
      <c r="O69" s="129"/>
      <c r="P69" s="129"/>
      <c r="Q69" s="129">
        <v>11006333</v>
      </c>
      <c r="R69" s="129">
        <v>806752</v>
      </c>
      <c r="S69" s="129"/>
      <c r="T69" s="136">
        <f t="shared" si="13"/>
        <v>20040873</v>
      </c>
      <c r="U69" s="403">
        <f t="shared" si="14"/>
        <v>0.4377737617942941</v>
      </c>
      <c r="V69" s="130"/>
      <c r="W69" s="130"/>
      <c r="X69" s="130"/>
    </row>
    <row r="70" spans="1:24" s="79" customFormat="1" ht="15.75" customHeight="1">
      <c r="A70" s="127">
        <f>'04'!A70</f>
        <v>5</v>
      </c>
      <c r="B70" s="128" t="str">
        <f>'04'!B70</f>
        <v>Bùi Văn Hiếu</v>
      </c>
      <c r="C70" s="413">
        <f t="shared" si="32"/>
        <v>24524804</v>
      </c>
      <c r="D70" s="129">
        <v>17346265</v>
      </c>
      <c r="E70" s="129">
        <v>7178539</v>
      </c>
      <c r="F70" s="129">
        <v>0</v>
      </c>
      <c r="G70" s="129"/>
      <c r="H70" s="413">
        <f t="shared" si="33"/>
        <v>24524804</v>
      </c>
      <c r="I70" s="413">
        <f t="shared" si="34"/>
        <v>17954886</v>
      </c>
      <c r="J70" s="413">
        <f t="shared" si="35"/>
        <v>7940672</v>
      </c>
      <c r="K70" s="129">
        <v>6822698</v>
      </c>
      <c r="L70" s="129">
        <v>1117974</v>
      </c>
      <c r="M70" s="129"/>
      <c r="N70" s="129">
        <v>10014214</v>
      </c>
      <c r="O70" s="129"/>
      <c r="P70" s="129"/>
      <c r="Q70" s="129">
        <v>6368185</v>
      </c>
      <c r="R70" s="129">
        <v>201733</v>
      </c>
      <c r="S70" s="129"/>
      <c r="T70" s="136">
        <f t="shared" si="13"/>
        <v>16584132</v>
      </c>
      <c r="U70" s="403">
        <f t="shared" si="14"/>
        <v>0.4422568876237922</v>
      </c>
      <c r="V70" s="130"/>
      <c r="W70" s="130"/>
      <c r="X70" s="130"/>
    </row>
    <row r="71" spans="1:24" s="79" customFormat="1" ht="15.75" customHeight="1">
      <c r="A71" s="127">
        <f>'04'!A71</f>
        <v>6</v>
      </c>
      <c r="B71" s="128" t="str">
        <f>'04'!B71</f>
        <v>Võ Văn Sơn</v>
      </c>
      <c r="C71" s="413">
        <f t="shared" si="32"/>
        <v>15167579</v>
      </c>
      <c r="D71" s="129">
        <v>11092538</v>
      </c>
      <c r="E71" s="129">
        <v>4075041</v>
      </c>
      <c r="F71" s="129">
        <v>34873</v>
      </c>
      <c r="G71" s="129"/>
      <c r="H71" s="413">
        <f t="shared" si="33"/>
        <v>15132706</v>
      </c>
      <c r="I71" s="413">
        <f t="shared" si="34"/>
        <v>7287284</v>
      </c>
      <c r="J71" s="413">
        <f t="shared" si="35"/>
        <v>3613399</v>
      </c>
      <c r="K71" s="129">
        <v>2590192</v>
      </c>
      <c r="L71" s="129">
        <v>1023207</v>
      </c>
      <c r="M71" s="129"/>
      <c r="N71" s="129">
        <v>3673885</v>
      </c>
      <c r="O71" s="129"/>
      <c r="P71" s="129"/>
      <c r="Q71" s="129">
        <v>7339422</v>
      </c>
      <c r="R71" s="129">
        <v>506000</v>
      </c>
      <c r="S71" s="129"/>
      <c r="T71" s="136">
        <f t="shared" si="13"/>
        <v>11519307</v>
      </c>
      <c r="U71" s="403">
        <f t="shared" si="14"/>
        <v>0.4958498941443753</v>
      </c>
      <c r="V71" s="130"/>
      <c r="W71" s="130"/>
      <c r="X71" s="130"/>
    </row>
    <row r="72" spans="1:24" s="79" customFormat="1" ht="15.75" customHeight="1">
      <c r="A72" s="127">
        <f>'04'!A72</f>
        <v>7</v>
      </c>
      <c r="B72" s="128" t="str">
        <f>'04'!B72</f>
        <v>Nguyễn Văn Thơm</v>
      </c>
      <c r="C72" s="413">
        <f t="shared" si="32"/>
        <v>28938349</v>
      </c>
      <c r="D72" s="129">
        <v>15197681</v>
      </c>
      <c r="E72" s="129">
        <v>13740668</v>
      </c>
      <c r="F72" s="129">
        <v>0</v>
      </c>
      <c r="G72" s="129"/>
      <c r="H72" s="413">
        <f t="shared" si="33"/>
        <v>28938349</v>
      </c>
      <c r="I72" s="413">
        <f t="shared" si="34"/>
        <v>19415570</v>
      </c>
      <c r="J72" s="413">
        <f t="shared" si="35"/>
        <v>15317143</v>
      </c>
      <c r="K72" s="129">
        <v>15274887</v>
      </c>
      <c r="L72" s="129">
        <v>42256</v>
      </c>
      <c r="M72" s="129"/>
      <c r="N72" s="129">
        <v>4098427</v>
      </c>
      <c r="O72" s="129"/>
      <c r="P72" s="129"/>
      <c r="Q72" s="129">
        <v>9522779</v>
      </c>
      <c r="R72" s="129">
        <v>0</v>
      </c>
      <c r="S72" s="129"/>
      <c r="T72" s="136">
        <f t="shared" si="13"/>
        <v>13621206</v>
      </c>
      <c r="U72" s="403">
        <f t="shared" si="14"/>
        <v>0.7889102921006182</v>
      </c>
      <c r="V72" s="130"/>
      <c r="W72" s="130"/>
      <c r="X72" s="130"/>
    </row>
    <row r="73" spans="1:24" s="79" customFormat="1" ht="15.75" customHeight="1">
      <c r="A73" s="127">
        <f>'04'!A73</f>
        <v>8</v>
      </c>
      <c r="B73" s="128" t="str">
        <f>'04'!B73</f>
        <v>Phạm Văn Dũng</v>
      </c>
      <c r="C73" s="413">
        <f>D73+E73</f>
        <v>41127644</v>
      </c>
      <c r="D73" s="129">
        <v>14953644</v>
      </c>
      <c r="E73" s="129">
        <v>26174000</v>
      </c>
      <c r="F73" s="129">
        <v>138325</v>
      </c>
      <c r="G73" s="129"/>
      <c r="H73" s="413">
        <f>I73+Q73+R73+S73</f>
        <v>40989319</v>
      </c>
      <c r="I73" s="413">
        <f>SUM(J73,N73:P73)</f>
        <v>26099241</v>
      </c>
      <c r="J73" s="413">
        <f>SUM(K73:M73)</f>
        <v>1412297</v>
      </c>
      <c r="K73" s="129">
        <v>1383869</v>
      </c>
      <c r="L73" s="129">
        <v>28428</v>
      </c>
      <c r="M73" s="129"/>
      <c r="N73" s="129">
        <v>24686944</v>
      </c>
      <c r="O73" s="129"/>
      <c r="P73" s="129"/>
      <c r="Q73" s="129">
        <v>13051807</v>
      </c>
      <c r="R73" s="129">
        <v>1838271</v>
      </c>
      <c r="S73" s="129"/>
      <c r="T73" s="136">
        <f>SUM(N73:S73)</f>
        <v>39577022</v>
      </c>
      <c r="U73" s="403">
        <f>IF(I73&lt;&gt;0,J73/I73,"")</f>
        <v>0.054112569786991124</v>
      </c>
      <c r="V73" s="130"/>
      <c r="W73" s="130"/>
      <c r="X73" s="130"/>
    </row>
    <row r="74" spans="1:24" s="79" customFormat="1" ht="15.75">
      <c r="A74" s="127">
        <f>'04'!A74</f>
        <v>9</v>
      </c>
      <c r="B74" s="128" t="str">
        <f>'04'!B74</f>
        <v>Phạm Hoàng Sơn</v>
      </c>
      <c r="C74" s="413">
        <f t="shared" si="32"/>
        <v>20756044</v>
      </c>
      <c r="D74" s="129">
        <v>12816783</v>
      </c>
      <c r="E74" s="129">
        <v>7939261</v>
      </c>
      <c r="F74" s="129">
        <v>0</v>
      </c>
      <c r="G74" s="129"/>
      <c r="H74" s="413">
        <f t="shared" si="33"/>
        <v>20756044</v>
      </c>
      <c r="I74" s="413">
        <f t="shared" si="34"/>
        <v>14297075</v>
      </c>
      <c r="J74" s="413">
        <f t="shared" si="35"/>
        <v>5846360</v>
      </c>
      <c r="K74" s="129">
        <v>4857751</v>
      </c>
      <c r="L74" s="129">
        <v>988609</v>
      </c>
      <c r="M74" s="129"/>
      <c r="N74" s="129">
        <v>8450715</v>
      </c>
      <c r="O74" s="129"/>
      <c r="P74" s="129"/>
      <c r="Q74" s="129">
        <v>6458969</v>
      </c>
      <c r="R74" s="129">
        <v>0</v>
      </c>
      <c r="S74" s="129"/>
      <c r="T74" s="136">
        <f t="shared" si="13"/>
        <v>14909684</v>
      </c>
      <c r="U74" s="403">
        <f t="shared" si="14"/>
        <v>0.4089200063649383</v>
      </c>
      <c r="V74" s="130"/>
      <c r="W74" s="130"/>
      <c r="X74" s="130"/>
    </row>
    <row r="75" spans="1:24" s="79" customFormat="1" ht="15.75" customHeight="1">
      <c r="A75" s="109" t="str">
        <f>'04'!A75</f>
        <v>…</v>
      </c>
      <c r="B75" s="125" t="str">
        <f>'04'!B75</f>
        <v>….</v>
      </c>
      <c r="C75" s="136">
        <f>D75+E75</f>
        <v>0</v>
      </c>
      <c r="D75" s="91"/>
      <c r="E75" s="91"/>
      <c r="F75" s="91"/>
      <c r="G75" s="91"/>
      <c r="H75" s="136">
        <f aca="true" t="shared" si="36" ref="H75:H82">I75+Q75+R75+S75</f>
        <v>0</v>
      </c>
      <c r="I75" s="136">
        <f aca="true" t="shared" si="37" ref="I75:I82">SUM(J75,N75:P75)</f>
        <v>0</v>
      </c>
      <c r="J75" s="136">
        <f aca="true" t="shared" si="38" ref="J75:J82">SUM(K75:M75)</f>
        <v>0</v>
      </c>
      <c r="K75" s="91"/>
      <c r="L75" s="91"/>
      <c r="M75" s="91"/>
      <c r="N75" s="91"/>
      <c r="O75" s="91"/>
      <c r="P75" s="91"/>
      <c r="Q75" s="91"/>
      <c r="R75" s="91"/>
      <c r="S75" s="91"/>
      <c r="T75" s="136">
        <f t="shared" si="13"/>
        <v>0</v>
      </c>
      <c r="U75" s="403">
        <f t="shared" si="14"/>
      </c>
      <c r="V75" s="130"/>
      <c r="W75" s="130"/>
      <c r="X75" s="130"/>
    </row>
    <row r="76" spans="1:24" s="79" customFormat="1" ht="16.5" customHeight="1">
      <c r="A76" s="109" t="str">
        <f>'04'!A76</f>
        <v>VIII</v>
      </c>
      <c r="B76" s="125" t="str">
        <f>'04'!B76</f>
        <v>H Tháp Mười</v>
      </c>
      <c r="C76" s="136">
        <f>SUM(C77:C83)</f>
        <v>120194013</v>
      </c>
      <c r="D76" s="136">
        <f>SUM(D77:D83)</f>
        <v>78139160</v>
      </c>
      <c r="E76" s="136">
        <f>SUM(E77:E83)</f>
        <v>42054853</v>
      </c>
      <c r="F76" s="136">
        <f>SUM(F77:F83)</f>
        <v>957964</v>
      </c>
      <c r="G76" s="136">
        <f>SUM(G77:G83)</f>
        <v>0</v>
      </c>
      <c r="H76" s="136">
        <f t="shared" si="36"/>
        <v>119236049</v>
      </c>
      <c r="I76" s="136">
        <f t="shared" si="37"/>
        <v>70941416</v>
      </c>
      <c r="J76" s="136">
        <f t="shared" si="38"/>
        <v>28354210</v>
      </c>
      <c r="K76" s="136">
        <f aca="true" t="shared" si="39" ref="K76:S76">SUM(K77:K83)</f>
        <v>22931779</v>
      </c>
      <c r="L76" s="136">
        <f t="shared" si="39"/>
        <v>5422431</v>
      </c>
      <c r="M76" s="136">
        <f t="shared" si="39"/>
        <v>0</v>
      </c>
      <c r="N76" s="136">
        <f t="shared" si="39"/>
        <v>42587206</v>
      </c>
      <c r="O76" s="136">
        <f t="shared" si="39"/>
        <v>0</v>
      </c>
      <c r="P76" s="136">
        <f t="shared" si="39"/>
        <v>0</v>
      </c>
      <c r="Q76" s="136">
        <f t="shared" si="39"/>
        <v>47554473</v>
      </c>
      <c r="R76" s="136">
        <f t="shared" si="39"/>
        <v>0</v>
      </c>
      <c r="S76" s="136">
        <f t="shared" si="39"/>
        <v>740160</v>
      </c>
      <c r="T76" s="136">
        <f t="shared" si="13"/>
        <v>90881839</v>
      </c>
      <c r="U76" s="403">
        <f t="shared" si="14"/>
        <v>0.39968486109721857</v>
      </c>
      <c r="V76" s="412"/>
      <c r="W76" s="412"/>
      <c r="X76" s="412"/>
    </row>
    <row r="77" spans="1:24" s="79" customFormat="1" ht="15.75">
      <c r="A77" s="127" t="str">
        <f>'04'!A77</f>
        <v>1</v>
      </c>
      <c r="B77" s="128" t="str">
        <f>'04'!B77</f>
        <v>Võ Hoàng Long</v>
      </c>
      <c r="C77" s="413">
        <f aca="true" t="shared" si="40" ref="C77:C82">D77+E77</f>
        <v>736843</v>
      </c>
      <c r="D77" s="129">
        <v>679130</v>
      </c>
      <c r="E77" s="129">
        <v>57713</v>
      </c>
      <c r="F77" s="129">
        <v>0</v>
      </c>
      <c r="G77" s="129"/>
      <c r="H77" s="413">
        <f t="shared" si="36"/>
        <v>736843</v>
      </c>
      <c r="I77" s="413">
        <f t="shared" si="37"/>
        <v>259420</v>
      </c>
      <c r="J77" s="413">
        <f t="shared" si="38"/>
        <v>61345</v>
      </c>
      <c r="K77" s="129">
        <v>61345</v>
      </c>
      <c r="L77" s="129">
        <v>0</v>
      </c>
      <c r="M77" s="129">
        <v>0</v>
      </c>
      <c r="N77" s="129">
        <v>198075</v>
      </c>
      <c r="O77" s="129">
        <v>0</v>
      </c>
      <c r="P77" s="129">
        <v>0</v>
      </c>
      <c r="Q77" s="129">
        <v>477423</v>
      </c>
      <c r="R77" s="129">
        <v>0</v>
      </c>
      <c r="S77" s="129">
        <v>0</v>
      </c>
      <c r="T77" s="136">
        <f t="shared" si="13"/>
        <v>675498</v>
      </c>
      <c r="U77" s="403">
        <f t="shared" si="14"/>
        <v>0.23646981728471206</v>
      </c>
      <c r="V77" s="130"/>
      <c r="W77" s="130"/>
      <c r="X77" s="130"/>
    </row>
    <row r="78" spans="1:24" s="79" customFormat="1" ht="15.75">
      <c r="A78" s="127" t="str">
        <f>'04'!A78</f>
        <v>2</v>
      </c>
      <c r="B78" s="128" t="str">
        <f>'04'!B78</f>
        <v>Trần Bửu Bé Tư   </v>
      </c>
      <c r="C78" s="413">
        <f t="shared" si="40"/>
        <v>31051363</v>
      </c>
      <c r="D78" s="129">
        <v>23395492</v>
      </c>
      <c r="E78" s="129">
        <v>7655871</v>
      </c>
      <c r="F78" s="129">
        <v>0</v>
      </c>
      <c r="G78" s="129"/>
      <c r="H78" s="413">
        <f t="shared" si="36"/>
        <v>31051363</v>
      </c>
      <c r="I78" s="413">
        <f t="shared" si="37"/>
        <v>19118081</v>
      </c>
      <c r="J78" s="413">
        <f t="shared" si="38"/>
        <v>6737217</v>
      </c>
      <c r="K78" s="129">
        <v>4542366</v>
      </c>
      <c r="L78" s="129">
        <v>2194851</v>
      </c>
      <c r="M78" s="129"/>
      <c r="N78" s="129">
        <v>12380864</v>
      </c>
      <c r="O78" s="129"/>
      <c r="P78" s="129"/>
      <c r="Q78" s="129">
        <v>11933282</v>
      </c>
      <c r="R78" s="129"/>
      <c r="S78" s="129"/>
      <c r="T78" s="136">
        <f t="shared" si="13"/>
        <v>24314146</v>
      </c>
      <c r="U78" s="403">
        <f t="shared" si="14"/>
        <v>0.3524002749020678</v>
      </c>
      <c r="V78" s="130"/>
      <c r="W78" s="130"/>
      <c r="X78" s="130"/>
    </row>
    <row r="79" spans="1:24" s="79" customFormat="1" ht="15.75">
      <c r="A79" s="127" t="str">
        <f>'04'!A79</f>
        <v>3</v>
      </c>
      <c r="B79" s="128" t="s">
        <v>282</v>
      </c>
      <c r="C79" s="413">
        <f t="shared" si="40"/>
        <v>28512004</v>
      </c>
      <c r="D79" s="129">
        <v>17287999</v>
      </c>
      <c r="E79" s="129">
        <v>11224005</v>
      </c>
      <c r="F79" s="129">
        <v>103352</v>
      </c>
      <c r="G79" s="129"/>
      <c r="H79" s="413">
        <f t="shared" si="36"/>
        <v>28408652</v>
      </c>
      <c r="I79" s="413">
        <f t="shared" si="37"/>
        <v>17578311</v>
      </c>
      <c r="J79" s="413">
        <f t="shared" si="38"/>
        <v>4322516</v>
      </c>
      <c r="K79" s="129">
        <v>3688248</v>
      </c>
      <c r="L79" s="129">
        <v>634268</v>
      </c>
      <c r="M79" s="129"/>
      <c r="N79" s="129">
        <v>13255795</v>
      </c>
      <c r="O79" s="129"/>
      <c r="P79" s="129"/>
      <c r="Q79" s="129">
        <v>10830341</v>
      </c>
      <c r="R79" s="129"/>
      <c r="S79" s="129">
        <v>0</v>
      </c>
      <c r="T79" s="136">
        <f t="shared" si="13"/>
        <v>24086136</v>
      </c>
      <c r="U79" s="403">
        <f t="shared" si="14"/>
        <v>0.24590053048896449</v>
      </c>
      <c r="V79" s="130"/>
      <c r="W79" s="130"/>
      <c r="X79" s="130"/>
    </row>
    <row r="80" spans="1:24" s="79" customFormat="1" ht="15.75">
      <c r="A80" s="127" t="str">
        <f>'04'!A80</f>
        <v>4</v>
      </c>
      <c r="B80" s="128" t="s">
        <v>268</v>
      </c>
      <c r="C80" s="413">
        <f t="shared" si="40"/>
        <v>13476623</v>
      </c>
      <c r="D80" s="129">
        <v>4038906</v>
      </c>
      <c r="E80" s="129">
        <v>9437717</v>
      </c>
      <c r="F80" s="129"/>
      <c r="G80" s="129"/>
      <c r="H80" s="413">
        <f t="shared" si="36"/>
        <v>13476623</v>
      </c>
      <c r="I80" s="413">
        <f t="shared" si="37"/>
        <v>10805239</v>
      </c>
      <c r="J80" s="413">
        <f t="shared" si="38"/>
        <v>5230779</v>
      </c>
      <c r="K80" s="129">
        <v>5177779</v>
      </c>
      <c r="L80" s="129">
        <v>53000</v>
      </c>
      <c r="M80" s="129"/>
      <c r="N80" s="129">
        <v>5574460</v>
      </c>
      <c r="O80" s="129"/>
      <c r="P80" s="129"/>
      <c r="Q80" s="129">
        <v>2671384</v>
      </c>
      <c r="R80" s="129"/>
      <c r="S80" s="129">
        <v>0</v>
      </c>
      <c r="T80" s="136">
        <f t="shared" si="13"/>
        <v>8245844</v>
      </c>
      <c r="U80" s="403">
        <f t="shared" si="14"/>
        <v>0.48409655723487466</v>
      </c>
      <c r="V80" s="130"/>
      <c r="W80" s="130"/>
      <c r="X80" s="130"/>
    </row>
    <row r="81" spans="1:24" s="79" customFormat="1" ht="15.75">
      <c r="A81" s="127" t="str">
        <f>'04'!A81</f>
        <v>5</v>
      </c>
      <c r="B81" s="128" t="str">
        <f>'04'!B81</f>
        <v>Võ Y Khoa</v>
      </c>
      <c r="C81" s="413">
        <f t="shared" si="40"/>
        <v>16304448</v>
      </c>
      <c r="D81" s="129">
        <v>10759263</v>
      </c>
      <c r="E81" s="129">
        <v>5545185</v>
      </c>
      <c r="F81" s="129">
        <v>300400</v>
      </c>
      <c r="G81" s="129"/>
      <c r="H81" s="413">
        <f t="shared" si="36"/>
        <v>16004048</v>
      </c>
      <c r="I81" s="413">
        <f t="shared" si="37"/>
        <v>8225024</v>
      </c>
      <c r="J81" s="413">
        <f t="shared" si="38"/>
        <v>5046866</v>
      </c>
      <c r="K81" s="129">
        <v>4207349</v>
      </c>
      <c r="L81" s="129">
        <v>839517</v>
      </c>
      <c r="M81" s="129"/>
      <c r="N81" s="129">
        <v>3178158</v>
      </c>
      <c r="O81" s="129"/>
      <c r="P81" s="129"/>
      <c r="Q81" s="129">
        <v>7779024</v>
      </c>
      <c r="R81" s="129"/>
      <c r="S81" s="129"/>
      <c r="T81" s="136">
        <f t="shared" si="13"/>
        <v>10957182</v>
      </c>
      <c r="U81" s="403">
        <f t="shared" si="14"/>
        <v>0.6135989390426094</v>
      </c>
      <c r="V81" s="130"/>
      <c r="W81" s="130"/>
      <c r="X81" s="130"/>
    </row>
    <row r="82" spans="1:24" s="79" customFormat="1" ht="15.75">
      <c r="A82" s="127" t="str">
        <f>'04'!A82</f>
        <v>6</v>
      </c>
      <c r="B82" s="128" t="str">
        <f>'04'!B82</f>
        <v>Nguyễn Thành Trung</v>
      </c>
      <c r="C82" s="413">
        <f t="shared" si="40"/>
        <v>30112732</v>
      </c>
      <c r="D82" s="129">
        <v>21978370</v>
      </c>
      <c r="E82" s="129">
        <v>8134362</v>
      </c>
      <c r="F82" s="129">
        <v>554212</v>
      </c>
      <c r="G82" s="129"/>
      <c r="H82" s="413">
        <f t="shared" si="36"/>
        <v>29558520</v>
      </c>
      <c r="I82" s="413">
        <f t="shared" si="37"/>
        <v>14955341</v>
      </c>
      <c r="J82" s="413">
        <f t="shared" si="38"/>
        <v>6955487</v>
      </c>
      <c r="K82" s="129">
        <v>5254692</v>
      </c>
      <c r="L82" s="129">
        <v>1700795</v>
      </c>
      <c r="M82" s="129">
        <v>0</v>
      </c>
      <c r="N82" s="129">
        <v>7999854</v>
      </c>
      <c r="O82" s="129">
        <v>0</v>
      </c>
      <c r="P82" s="129">
        <v>0</v>
      </c>
      <c r="Q82" s="129">
        <v>13863019</v>
      </c>
      <c r="R82" s="129">
        <v>0</v>
      </c>
      <c r="S82" s="129">
        <v>740160</v>
      </c>
      <c r="T82" s="136">
        <f t="shared" si="13"/>
        <v>22603033</v>
      </c>
      <c r="U82" s="403">
        <f t="shared" si="14"/>
        <v>0.4650838118636011</v>
      </c>
      <c r="V82" s="130"/>
      <c r="W82" s="130"/>
      <c r="X82" s="130"/>
    </row>
    <row r="83" spans="1:24" s="79" customFormat="1" ht="15.75">
      <c r="A83" s="109" t="str">
        <f>'04'!A83</f>
        <v>…</v>
      </c>
      <c r="B83" s="125">
        <f>'04'!B83</f>
        <v>0</v>
      </c>
      <c r="C83" s="136"/>
      <c r="D83" s="91"/>
      <c r="E83" s="110"/>
      <c r="F83" s="91"/>
      <c r="G83" s="91"/>
      <c r="H83" s="136"/>
      <c r="I83" s="136"/>
      <c r="J83" s="136"/>
      <c r="K83" s="91"/>
      <c r="L83" s="91"/>
      <c r="M83" s="91"/>
      <c r="N83" s="91"/>
      <c r="O83" s="91"/>
      <c r="P83" s="91"/>
      <c r="Q83" s="91"/>
      <c r="R83" s="91"/>
      <c r="S83" s="91"/>
      <c r="T83" s="136">
        <f t="shared" si="13"/>
        <v>0</v>
      </c>
      <c r="U83" s="403">
        <f t="shared" si="14"/>
      </c>
      <c r="V83" s="130"/>
      <c r="W83" s="130"/>
      <c r="X83" s="130"/>
    </row>
    <row r="84" spans="1:24" s="80" customFormat="1" ht="15.75" customHeight="1">
      <c r="A84" s="109" t="str">
        <f>'04'!A84</f>
        <v>IX</v>
      </c>
      <c r="B84" s="125" t="str">
        <f>'04'!B84</f>
        <v>H Châu Thành</v>
      </c>
      <c r="C84" s="136">
        <f>SUM(C85:C90)</f>
        <v>144642931</v>
      </c>
      <c r="D84" s="136">
        <f>SUM(D85:D90)</f>
        <v>85410191</v>
      </c>
      <c r="E84" s="136">
        <f>SUM(E85:E90)</f>
        <v>59232740</v>
      </c>
      <c r="F84" s="136">
        <f>SUM(F85:F90)</f>
        <v>4952692</v>
      </c>
      <c r="G84" s="136">
        <f>SUM(G85:G90)</f>
        <v>0</v>
      </c>
      <c r="H84" s="136">
        <f aca="true" t="shared" si="41" ref="H84:H98">I84+Q84+R84+S84</f>
        <v>139690239</v>
      </c>
      <c r="I84" s="136">
        <f aca="true" t="shared" si="42" ref="I84:I98">SUM(J84,N84:P84)</f>
        <v>60727472</v>
      </c>
      <c r="J84" s="136">
        <f aca="true" t="shared" si="43" ref="J84:J98">SUM(K84:M84)</f>
        <v>25691411</v>
      </c>
      <c r="K84" s="136">
        <f aca="true" t="shared" si="44" ref="K84:S84">SUM(K85:K90)</f>
        <v>21128964</v>
      </c>
      <c r="L84" s="136">
        <f t="shared" si="44"/>
        <v>4562447</v>
      </c>
      <c r="M84" s="136">
        <f t="shared" si="44"/>
        <v>0</v>
      </c>
      <c r="N84" s="136">
        <f t="shared" si="44"/>
        <v>32676135</v>
      </c>
      <c r="O84" s="136">
        <f t="shared" si="44"/>
        <v>2359926</v>
      </c>
      <c r="P84" s="136">
        <f t="shared" si="44"/>
        <v>0</v>
      </c>
      <c r="Q84" s="136">
        <f t="shared" si="44"/>
        <v>59593787</v>
      </c>
      <c r="R84" s="136">
        <f t="shared" si="44"/>
        <v>19363698</v>
      </c>
      <c r="S84" s="136">
        <f t="shared" si="44"/>
        <v>5282</v>
      </c>
      <c r="T84" s="136">
        <f t="shared" si="13"/>
        <v>113998828</v>
      </c>
      <c r="U84" s="403">
        <f t="shared" si="14"/>
        <v>0.4230607689383151</v>
      </c>
      <c r="V84" s="411"/>
      <c r="W84" s="411"/>
      <c r="X84" s="411"/>
    </row>
    <row r="85" spans="1:24" s="79" customFormat="1" ht="15.75" customHeight="1">
      <c r="A85" s="127" t="str">
        <f>'04'!A85</f>
        <v>1</v>
      </c>
      <c r="B85" s="128" t="str">
        <f>'04'!B85</f>
        <v>Lê Thanh Giang</v>
      </c>
      <c r="C85" s="413">
        <f aca="true" t="shared" si="45" ref="C85:C90">D85+E85</f>
        <v>6344</v>
      </c>
      <c r="D85" s="129">
        <v>0</v>
      </c>
      <c r="E85" s="129">
        <v>6344</v>
      </c>
      <c r="F85" s="129">
        <v>0</v>
      </c>
      <c r="G85" s="129"/>
      <c r="H85" s="413">
        <f t="shared" si="41"/>
        <v>6344</v>
      </c>
      <c r="I85" s="413">
        <f t="shared" si="42"/>
        <v>6344</v>
      </c>
      <c r="J85" s="413">
        <f t="shared" si="43"/>
        <v>6344</v>
      </c>
      <c r="K85" s="129">
        <v>6344</v>
      </c>
      <c r="L85" s="129">
        <v>0</v>
      </c>
      <c r="M85" s="129">
        <v>0</v>
      </c>
      <c r="N85" s="129">
        <v>0</v>
      </c>
      <c r="O85" s="129">
        <v>0</v>
      </c>
      <c r="P85" s="129">
        <v>0</v>
      </c>
      <c r="Q85" s="129">
        <v>0</v>
      </c>
      <c r="R85" s="129">
        <v>0</v>
      </c>
      <c r="S85" s="129">
        <v>0</v>
      </c>
      <c r="T85" s="136">
        <f t="shared" si="13"/>
        <v>0</v>
      </c>
      <c r="U85" s="403">
        <f t="shared" si="14"/>
        <v>1</v>
      </c>
      <c r="V85" s="130"/>
      <c r="W85" s="130"/>
      <c r="X85" s="130"/>
    </row>
    <row r="86" spans="1:24" s="79" customFormat="1" ht="15.75" customHeight="1">
      <c r="A86" s="127" t="str">
        <f>'04'!A86</f>
        <v>2</v>
      </c>
      <c r="B86" s="128" t="str">
        <f>'04'!B86</f>
        <v>Nguyễn Tấn Thái</v>
      </c>
      <c r="C86" s="413">
        <f t="shared" si="45"/>
        <v>43711141</v>
      </c>
      <c r="D86" s="129">
        <v>28878780</v>
      </c>
      <c r="E86" s="129">
        <v>14832361</v>
      </c>
      <c r="F86" s="129">
        <v>3461256</v>
      </c>
      <c r="G86" s="129"/>
      <c r="H86" s="413">
        <f t="shared" si="41"/>
        <v>40249885</v>
      </c>
      <c r="I86" s="413">
        <f t="shared" si="42"/>
        <v>19395503</v>
      </c>
      <c r="J86" s="413">
        <f t="shared" si="43"/>
        <v>7119249</v>
      </c>
      <c r="K86" s="129">
        <v>6971845</v>
      </c>
      <c r="L86" s="129">
        <v>147404</v>
      </c>
      <c r="M86" s="129">
        <v>0</v>
      </c>
      <c r="N86" s="129">
        <v>12276254</v>
      </c>
      <c r="O86" s="129">
        <v>0</v>
      </c>
      <c r="P86" s="129">
        <v>0</v>
      </c>
      <c r="Q86" s="129">
        <v>18227823</v>
      </c>
      <c r="R86" s="129">
        <v>2626559</v>
      </c>
      <c r="S86" s="129">
        <v>0</v>
      </c>
      <c r="T86" s="136">
        <f t="shared" si="13"/>
        <v>33130636</v>
      </c>
      <c r="U86" s="403">
        <f t="shared" si="14"/>
        <v>0.3670566831909438</v>
      </c>
      <c r="V86" s="130"/>
      <c r="W86" s="130"/>
      <c r="X86" s="130"/>
    </row>
    <row r="87" spans="1:24" s="79" customFormat="1" ht="15.75" customHeight="1">
      <c r="A87" s="127" t="str">
        <f>'04'!A87</f>
        <v>3</v>
      </c>
      <c r="B87" s="128" t="str">
        <f>'04'!B87</f>
        <v>Võ Hồng Đào</v>
      </c>
      <c r="C87" s="413">
        <f t="shared" si="45"/>
        <v>39955432</v>
      </c>
      <c r="D87" s="129">
        <v>19894990</v>
      </c>
      <c r="E87" s="129">
        <v>20060442</v>
      </c>
      <c r="F87" s="129">
        <v>27076</v>
      </c>
      <c r="G87" s="129"/>
      <c r="H87" s="413">
        <f t="shared" si="41"/>
        <v>39928356</v>
      </c>
      <c r="I87" s="413">
        <f t="shared" si="42"/>
        <v>13452815</v>
      </c>
      <c r="J87" s="413">
        <f t="shared" si="43"/>
        <v>8629622</v>
      </c>
      <c r="K87" s="129">
        <v>5303114</v>
      </c>
      <c r="L87" s="129">
        <v>3326508</v>
      </c>
      <c r="M87" s="129">
        <v>0</v>
      </c>
      <c r="N87" s="129">
        <v>4823193</v>
      </c>
      <c r="O87" s="129">
        <v>0</v>
      </c>
      <c r="P87" s="129">
        <v>0</v>
      </c>
      <c r="Q87" s="129">
        <v>11973022</v>
      </c>
      <c r="R87" s="129">
        <v>14497237</v>
      </c>
      <c r="S87" s="129">
        <v>5282</v>
      </c>
      <c r="T87" s="136">
        <f t="shared" si="13"/>
        <v>31298734</v>
      </c>
      <c r="U87" s="403">
        <f t="shared" si="14"/>
        <v>0.6414733273296332</v>
      </c>
      <c r="V87" s="130"/>
      <c r="W87" s="130"/>
      <c r="X87" s="130"/>
    </row>
    <row r="88" spans="1:24" s="79" customFormat="1" ht="15.75" customHeight="1">
      <c r="A88" s="127" t="str">
        <f>'04'!A88</f>
        <v>4</v>
      </c>
      <c r="B88" s="128" t="str">
        <f>'04'!B88</f>
        <v>Phạm Minh Phúc</v>
      </c>
      <c r="C88" s="413">
        <f t="shared" si="45"/>
        <v>35364221</v>
      </c>
      <c r="D88" s="129">
        <v>26560048</v>
      </c>
      <c r="E88" s="129">
        <v>8804173</v>
      </c>
      <c r="F88" s="129">
        <v>1414936</v>
      </c>
      <c r="G88" s="129"/>
      <c r="H88" s="413">
        <f t="shared" si="41"/>
        <v>33949285</v>
      </c>
      <c r="I88" s="413">
        <f t="shared" si="42"/>
        <v>16929910</v>
      </c>
      <c r="J88" s="413">
        <f t="shared" si="43"/>
        <v>5184573</v>
      </c>
      <c r="K88" s="129">
        <v>4893103</v>
      </c>
      <c r="L88" s="129">
        <v>291470</v>
      </c>
      <c r="M88" s="129">
        <v>0</v>
      </c>
      <c r="N88" s="129">
        <v>9385411</v>
      </c>
      <c r="O88" s="129">
        <v>2359926</v>
      </c>
      <c r="P88" s="129">
        <v>0</v>
      </c>
      <c r="Q88" s="129">
        <v>14899473</v>
      </c>
      <c r="R88" s="129">
        <v>2119902</v>
      </c>
      <c r="S88" s="129">
        <v>0</v>
      </c>
      <c r="T88" s="136">
        <f aca="true" t="shared" si="46" ref="T88:T114">SUM(N88:S88)</f>
        <v>28764712</v>
      </c>
      <c r="U88" s="403">
        <f aca="true" t="shared" si="47" ref="U88:U114">IF(I88&lt;&gt;0,J88/I88,"")</f>
        <v>0.3062374814750935</v>
      </c>
      <c r="V88" s="130"/>
      <c r="W88" s="130"/>
      <c r="X88" s="130"/>
    </row>
    <row r="89" spans="1:24" s="79" customFormat="1" ht="15.75" customHeight="1">
      <c r="A89" s="127" t="str">
        <f>'04'!A89</f>
        <v>5</v>
      </c>
      <c r="B89" s="128" t="str">
        <f>'04'!B89</f>
        <v>Huỳnh Anh Tuấn</v>
      </c>
      <c r="C89" s="413">
        <f t="shared" si="45"/>
        <v>25605793</v>
      </c>
      <c r="D89" s="129">
        <v>10076373</v>
      </c>
      <c r="E89" s="129">
        <v>15529420</v>
      </c>
      <c r="F89" s="129">
        <v>49424</v>
      </c>
      <c r="G89" s="129"/>
      <c r="H89" s="413">
        <f t="shared" si="41"/>
        <v>25556369</v>
      </c>
      <c r="I89" s="413">
        <f t="shared" si="42"/>
        <v>10942900</v>
      </c>
      <c r="J89" s="413">
        <f t="shared" si="43"/>
        <v>4751623</v>
      </c>
      <c r="K89" s="129">
        <v>3954558</v>
      </c>
      <c r="L89" s="129">
        <v>797065</v>
      </c>
      <c r="M89" s="129">
        <v>0</v>
      </c>
      <c r="N89" s="129">
        <v>6191277</v>
      </c>
      <c r="O89" s="129">
        <v>0</v>
      </c>
      <c r="P89" s="129">
        <v>0</v>
      </c>
      <c r="Q89" s="129">
        <v>14493469</v>
      </c>
      <c r="R89" s="129">
        <v>120000</v>
      </c>
      <c r="S89" s="129">
        <v>0</v>
      </c>
      <c r="T89" s="136">
        <f t="shared" si="46"/>
        <v>20804746</v>
      </c>
      <c r="U89" s="403">
        <f t="shared" si="47"/>
        <v>0.4342197223770664</v>
      </c>
      <c r="V89" s="130"/>
      <c r="W89" s="130"/>
      <c r="X89" s="130"/>
    </row>
    <row r="90" spans="1:24" s="79" customFormat="1" ht="15.75" customHeight="1">
      <c r="A90" s="109" t="str">
        <f>'04'!A90</f>
        <v>…</v>
      </c>
      <c r="B90" s="125" t="str">
        <f>'04'!B90</f>
        <v>….</v>
      </c>
      <c r="C90" s="136">
        <f t="shared" si="45"/>
        <v>0</v>
      </c>
      <c r="D90" s="91"/>
      <c r="E90" s="91"/>
      <c r="F90" s="91"/>
      <c r="G90" s="91"/>
      <c r="H90" s="136">
        <f t="shared" si="41"/>
        <v>0</v>
      </c>
      <c r="I90" s="136">
        <f t="shared" si="42"/>
        <v>0</v>
      </c>
      <c r="J90" s="136">
        <f t="shared" si="43"/>
        <v>0</v>
      </c>
      <c r="K90" s="91"/>
      <c r="L90" s="91"/>
      <c r="M90" s="91"/>
      <c r="N90" s="91"/>
      <c r="O90" s="91"/>
      <c r="P90" s="91"/>
      <c r="Q90" s="91"/>
      <c r="R90" s="91"/>
      <c r="S90" s="91"/>
      <c r="T90" s="136">
        <f t="shared" si="46"/>
        <v>0</v>
      </c>
      <c r="U90" s="403">
        <f t="shared" si="47"/>
      </c>
      <c r="V90" s="130"/>
      <c r="W90" s="130"/>
      <c r="X90" s="130"/>
    </row>
    <row r="91" spans="1:24" s="79" customFormat="1" ht="15.75">
      <c r="A91" s="109" t="str">
        <f>'04'!A91</f>
        <v>X</v>
      </c>
      <c r="B91" s="125" t="str">
        <f>'04'!B91</f>
        <v>TP Sa Đéc</v>
      </c>
      <c r="C91" s="136">
        <f>SUM(C92:C99)</f>
        <v>186283626</v>
      </c>
      <c r="D91" s="136">
        <f>SUM(D92:D99)</f>
        <v>115274442</v>
      </c>
      <c r="E91" s="136">
        <f>SUM(E92:E99)</f>
        <v>71009184</v>
      </c>
      <c r="F91" s="136">
        <f>SUM(F92:F99)</f>
        <v>2893944</v>
      </c>
      <c r="G91" s="136">
        <f>SUM(G92:G99)</f>
        <v>0</v>
      </c>
      <c r="H91" s="136">
        <f t="shared" si="41"/>
        <v>183389682</v>
      </c>
      <c r="I91" s="136">
        <f t="shared" si="42"/>
        <v>63957269</v>
      </c>
      <c r="J91" s="136">
        <f t="shared" si="43"/>
        <v>27056144</v>
      </c>
      <c r="K91" s="136">
        <f aca="true" t="shared" si="48" ref="K91:S91">SUM(K92:K99)</f>
        <v>24618170</v>
      </c>
      <c r="L91" s="136">
        <f t="shared" si="48"/>
        <v>2374369</v>
      </c>
      <c r="M91" s="136">
        <f t="shared" si="48"/>
        <v>63605</v>
      </c>
      <c r="N91" s="136">
        <f t="shared" si="48"/>
        <v>36875937</v>
      </c>
      <c r="O91" s="136">
        <f t="shared" si="48"/>
        <v>25188</v>
      </c>
      <c r="P91" s="136">
        <f t="shared" si="48"/>
        <v>0</v>
      </c>
      <c r="Q91" s="136">
        <f t="shared" si="48"/>
        <v>117244868</v>
      </c>
      <c r="R91" s="136">
        <f t="shared" si="48"/>
        <v>2187545</v>
      </c>
      <c r="S91" s="136">
        <f t="shared" si="48"/>
        <v>0</v>
      </c>
      <c r="T91" s="136">
        <f t="shared" si="46"/>
        <v>156333538</v>
      </c>
      <c r="U91" s="403">
        <f t="shared" si="47"/>
        <v>0.42303469837025093</v>
      </c>
      <c r="V91" s="412"/>
      <c r="W91" s="412"/>
      <c r="X91" s="412"/>
    </row>
    <row r="92" spans="1:24" s="79" customFormat="1" ht="15.75">
      <c r="A92" s="127">
        <f>'04'!A92</f>
        <v>1</v>
      </c>
      <c r="B92" s="128" t="str">
        <f>'04'!B92</f>
        <v>Nguyễn Trúc Giang</v>
      </c>
      <c r="C92" s="413">
        <f aca="true" t="shared" si="49" ref="C92:C98">D92+E92</f>
        <v>4570962</v>
      </c>
      <c r="D92" s="129">
        <v>0</v>
      </c>
      <c r="E92" s="129">
        <v>4570962</v>
      </c>
      <c r="F92" s="129">
        <v>800</v>
      </c>
      <c r="G92" s="129"/>
      <c r="H92" s="413">
        <f t="shared" si="41"/>
        <v>4570162</v>
      </c>
      <c r="I92" s="413">
        <f t="shared" si="42"/>
        <v>4118321</v>
      </c>
      <c r="J92" s="413">
        <f t="shared" si="43"/>
        <v>1997798</v>
      </c>
      <c r="K92" s="214">
        <v>1947798</v>
      </c>
      <c r="L92" s="214">
        <v>50000</v>
      </c>
      <c r="M92" s="214">
        <v>0</v>
      </c>
      <c r="N92" s="214">
        <v>2120523</v>
      </c>
      <c r="O92" s="214">
        <v>0</v>
      </c>
      <c r="P92" s="214">
        <v>0</v>
      </c>
      <c r="Q92" s="214">
        <v>451841</v>
      </c>
      <c r="R92" s="214">
        <v>0</v>
      </c>
      <c r="S92" s="214">
        <v>0</v>
      </c>
      <c r="T92" s="136">
        <f t="shared" si="46"/>
        <v>2572364</v>
      </c>
      <c r="U92" s="403">
        <f t="shared" si="47"/>
        <v>0.48510011725652274</v>
      </c>
      <c r="V92" s="130"/>
      <c r="W92" s="130"/>
      <c r="X92" s="130"/>
    </row>
    <row r="93" spans="1:24" s="79" customFormat="1" ht="15.75">
      <c r="A93" s="127">
        <f>'04'!A93</f>
        <v>2</v>
      </c>
      <c r="B93" s="128" t="str">
        <f>'04'!B93</f>
        <v>Lê Văn Thạnh</v>
      </c>
      <c r="C93" s="413">
        <f t="shared" si="49"/>
        <v>38100145</v>
      </c>
      <c r="D93" s="129">
        <v>20810734</v>
      </c>
      <c r="E93" s="129">
        <v>17289411</v>
      </c>
      <c r="F93" s="129">
        <v>356779</v>
      </c>
      <c r="G93" s="129"/>
      <c r="H93" s="413">
        <f t="shared" si="41"/>
        <v>37743366</v>
      </c>
      <c r="I93" s="413">
        <f t="shared" si="42"/>
        <v>11350116</v>
      </c>
      <c r="J93" s="413">
        <f t="shared" si="43"/>
        <v>8670141</v>
      </c>
      <c r="K93" s="214">
        <v>8055108</v>
      </c>
      <c r="L93" s="214">
        <v>551428</v>
      </c>
      <c r="M93" s="214">
        <v>63605</v>
      </c>
      <c r="N93" s="214">
        <v>2679975</v>
      </c>
      <c r="O93" s="214">
        <v>0</v>
      </c>
      <c r="P93" s="214">
        <v>0</v>
      </c>
      <c r="Q93" s="214">
        <v>25705705</v>
      </c>
      <c r="R93" s="214">
        <v>687545</v>
      </c>
      <c r="S93" s="214">
        <v>0</v>
      </c>
      <c r="T93" s="136">
        <f t="shared" si="46"/>
        <v>29073225</v>
      </c>
      <c r="U93" s="403">
        <f t="shared" si="47"/>
        <v>0.7638812678214038</v>
      </c>
      <c r="V93" s="130"/>
      <c r="W93" s="130"/>
      <c r="X93" s="130"/>
    </row>
    <row r="94" spans="1:24" s="79" customFormat="1" ht="15.75">
      <c r="A94" s="127">
        <f>'04'!A94</f>
        <v>3</v>
      </c>
      <c r="B94" s="128" t="str">
        <f>'04'!B94</f>
        <v>Trương Quốc Trung</v>
      </c>
      <c r="C94" s="413">
        <f t="shared" si="49"/>
        <v>63388476</v>
      </c>
      <c r="D94" s="129">
        <v>43642350</v>
      </c>
      <c r="E94" s="129">
        <v>19746126</v>
      </c>
      <c r="F94" s="129">
        <v>2039125</v>
      </c>
      <c r="G94" s="129"/>
      <c r="H94" s="413">
        <f t="shared" si="41"/>
        <v>61349351</v>
      </c>
      <c r="I94" s="413">
        <f t="shared" si="42"/>
        <v>14550816</v>
      </c>
      <c r="J94" s="413">
        <f t="shared" si="43"/>
        <v>8978959</v>
      </c>
      <c r="K94" s="214">
        <v>8797959</v>
      </c>
      <c r="L94" s="214">
        <v>181000</v>
      </c>
      <c r="M94" s="214">
        <v>0</v>
      </c>
      <c r="N94" s="214">
        <v>5571857</v>
      </c>
      <c r="O94" s="214">
        <v>0</v>
      </c>
      <c r="P94" s="214">
        <v>0</v>
      </c>
      <c r="Q94" s="214">
        <v>46798535</v>
      </c>
      <c r="R94" s="214">
        <v>0</v>
      </c>
      <c r="S94" s="214">
        <v>0</v>
      </c>
      <c r="T94" s="136">
        <f t="shared" si="46"/>
        <v>52370392</v>
      </c>
      <c r="U94" s="403">
        <f t="shared" si="47"/>
        <v>0.6170759770448613</v>
      </c>
      <c r="V94" s="130"/>
      <c r="W94" s="130"/>
      <c r="X94" s="130"/>
    </row>
    <row r="95" spans="1:24" s="79" customFormat="1" ht="15.75">
      <c r="A95" s="127">
        <f>'04'!A95</f>
        <v>4</v>
      </c>
      <c r="B95" s="128" t="str">
        <f>'04'!B95</f>
        <v>Đỗ Hữu Tuấn</v>
      </c>
      <c r="C95" s="413">
        <f t="shared" si="49"/>
        <v>27167851</v>
      </c>
      <c r="D95" s="129">
        <v>26019968</v>
      </c>
      <c r="E95" s="129">
        <v>1147883</v>
      </c>
      <c r="F95" s="129">
        <v>77020</v>
      </c>
      <c r="G95" s="129"/>
      <c r="H95" s="413">
        <f t="shared" si="41"/>
        <v>27090831</v>
      </c>
      <c r="I95" s="413">
        <f t="shared" si="42"/>
        <v>4578680</v>
      </c>
      <c r="J95" s="413">
        <f t="shared" si="43"/>
        <v>1642493</v>
      </c>
      <c r="K95" s="214">
        <v>1642493</v>
      </c>
      <c r="L95" s="214">
        <v>0</v>
      </c>
      <c r="M95" s="214">
        <v>0</v>
      </c>
      <c r="N95" s="214">
        <v>2910999</v>
      </c>
      <c r="O95" s="214">
        <v>25188</v>
      </c>
      <c r="P95" s="214">
        <v>0</v>
      </c>
      <c r="Q95" s="214">
        <v>22512151</v>
      </c>
      <c r="R95" s="214">
        <v>0</v>
      </c>
      <c r="S95" s="214">
        <v>0</v>
      </c>
      <c r="T95" s="136">
        <f t="shared" si="46"/>
        <v>25448338</v>
      </c>
      <c r="U95" s="403">
        <f t="shared" si="47"/>
        <v>0.35872631413420464</v>
      </c>
      <c r="V95" s="130"/>
      <c r="W95" s="130"/>
      <c r="X95" s="130"/>
    </row>
    <row r="96" spans="1:24" s="79" customFormat="1" ht="15.75">
      <c r="A96" s="127">
        <f>'04'!A96</f>
        <v>5</v>
      </c>
      <c r="B96" s="128" t="str">
        <f>'04'!B96</f>
        <v>Võ Thanh Vân</v>
      </c>
      <c r="C96" s="413">
        <f t="shared" si="49"/>
        <v>22398080</v>
      </c>
      <c r="D96" s="129">
        <v>18712525</v>
      </c>
      <c r="E96" s="129">
        <v>3685555</v>
      </c>
      <c r="F96" s="129">
        <v>0</v>
      </c>
      <c r="G96" s="129"/>
      <c r="H96" s="413">
        <f t="shared" si="41"/>
        <v>22398080</v>
      </c>
      <c r="I96" s="413">
        <f t="shared" si="42"/>
        <v>8356232</v>
      </c>
      <c r="J96" s="413">
        <f t="shared" si="43"/>
        <v>3837610</v>
      </c>
      <c r="K96" s="214">
        <v>3050469</v>
      </c>
      <c r="L96" s="214">
        <v>787141</v>
      </c>
      <c r="M96" s="214">
        <v>0</v>
      </c>
      <c r="N96" s="214">
        <v>4518622</v>
      </c>
      <c r="O96" s="214">
        <v>0</v>
      </c>
      <c r="P96" s="214">
        <v>0</v>
      </c>
      <c r="Q96" s="214">
        <v>12541848</v>
      </c>
      <c r="R96" s="214">
        <v>1500000</v>
      </c>
      <c r="S96" s="214">
        <v>0</v>
      </c>
      <c r="T96" s="136">
        <f t="shared" si="46"/>
        <v>18560470</v>
      </c>
      <c r="U96" s="403">
        <f t="shared" si="47"/>
        <v>0.45925125104233583</v>
      </c>
      <c r="V96" s="130"/>
      <c r="W96" s="130"/>
      <c r="X96" s="130"/>
    </row>
    <row r="97" spans="1:24" s="79" customFormat="1" ht="15.75">
      <c r="A97" s="127">
        <f>'04'!A97</f>
        <v>6</v>
      </c>
      <c r="B97" s="128" t="str">
        <f>'04'!B97</f>
        <v> Lê Thị Thanh Xuân</v>
      </c>
      <c r="C97" s="413">
        <f>D97+E97</f>
        <v>30652312</v>
      </c>
      <c r="D97" s="129">
        <v>6088865</v>
      </c>
      <c r="E97" s="129">
        <v>24563447</v>
      </c>
      <c r="F97" s="129">
        <v>420220</v>
      </c>
      <c r="G97" s="129"/>
      <c r="H97" s="413">
        <f>I97+Q97+R97+S97</f>
        <v>30232092</v>
      </c>
      <c r="I97" s="413">
        <f>SUM(J97,N97:P97)</f>
        <v>20997304</v>
      </c>
      <c r="J97" s="413">
        <f>SUM(K97:M97)</f>
        <v>1923343</v>
      </c>
      <c r="K97" s="214">
        <v>1118543</v>
      </c>
      <c r="L97" s="214">
        <v>804800</v>
      </c>
      <c r="M97" s="214">
        <v>0</v>
      </c>
      <c r="N97" s="214">
        <v>19073961</v>
      </c>
      <c r="O97" s="214">
        <v>0</v>
      </c>
      <c r="P97" s="214">
        <v>0</v>
      </c>
      <c r="Q97" s="214">
        <v>9234788</v>
      </c>
      <c r="R97" s="214">
        <v>0</v>
      </c>
      <c r="S97" s="214">
        <v>0</v>
      </c>
      <c r="T97" s="136">
        <f>SUM(N97:S97)</f>
        <v>28308749</v>
      </c>
      <c r="U97" s="403">
        <f>IF(I97&lt;&gt;0,J97/I97,"")</f>
        <v>0.09159952153857466</v>
      </c>
      <c r="V97" s="130"/>
      <c r="W97" s="130"/>
      <c r="X97" s="130"/>
    </row>
    <row r="98" spans="1:24" s="79" customFormat="1" ht="15.75">
      <c r="A98" s="127">
        <f>'04'!A98</f>
        <v>7</v>
      </c>
      <c r="B98" s="128" t="str">
        <f>'04'!B98</f>
        <v>Nguyễn Quang Hạnh</v>
      </c>
      <c r="C98" s="413">
        <f t="shared" si="49"/>
        <v>5800</v>
      </c>
      <c r="D98" s="129">
        <v>0</v>
      </c>
      <c r="E98" s="129">
        <v>5800</v>
      </c>
      <c r="F98" s="129">
        <v>0</v>
      </c>
      <c r="G98" s="129"/>
      <c r="H98" s="413">
        <f t="shared" si="41"/>
        <v>5800</v>
      </c>
      <c r="I98" s="413">
        <f t="shared" si="42"/>
        <v>5800</v>
      </c>
      <c r="J98" s="413">
        <f t="shared" si="43"/>
        <v>5800</v>
      </c>
      <c r="K98" s="214">
        <v>5800</v>
      </c>
      <c r="L98" s="214">
        <v>0</v>
      </c>
      <c r="M98" s="214">
        <v>0</v>
      </c>
      <c r="N98" s="214">
        <v>0</v>
      </c>
      <c r="O98" s="214">
        <v>0</v>
      </c>
      <c r="P98" s="214">
        <v>0</v>
      </c>
      <c r="Q98" s="214">
        <v>0</v>
      </c>
      <c r="R98" s="214">
        <v>0</v>
      </c>
      <c r="S98" s="214">
        <v>0</v>
      </c>
      <c r="T98" s="136">
        <f t="shared" si="46"/>
        <v>0</v>
      </c>
      <c r="U98" s="403">
        <f t="shared" si="47"/>
        <v>1</v>
      </c>
      <c r="V98" s="130"/>
      <c r="W98" s="130"/>
      <c r="X98" s="130"/>
    </row>
    <row r="99" spans="1:24" s="79" customFormat="1" ht="15.75">
      <c r="A99" s="109" t="str">
        <f>'04'!A99</f>
        <v>…</v>
      </c>
      <c r="B99" s="125">
        <f>'04'!B99</f>
        <v>0</v>
      </c>
      <c r="C99" s="136"/>
      <c r="D99" s="91"/>
      <c r="E99" s="110"/>
      <c r="F99" s="91"/>
      <c r="G99" s="91"/>
      <c r="H99" s="136"/>
      <c r="I99" s="136"/>
      <c r="J99" s="136"/>
      <c r="K99" s="91"/>
      <c r="L99" s="91"/>
      <c r="M99" s="91"/>
      <c r="N99" s="91"/>
      <c r="O99" s="91"/>
      <c r="P99" s="91"/>
      <c r="Q99" s="91"/>
      <c r="R99" s="91"/>
      <c r="S99" s="91"/>
      <c r="T99" s="136">
        <f t="shared" si="46"/>
        <v>0</v>
      </c>
      <c r="U99" s="403">
        <f t="shared" si="47"/>
      </c>
      <c r="V99" s="130"/>
      <c r="W99" s="130"/>
      <c r="X99" s="130"/>
    </row>
    <row r="100" spans="1:24" s="80" customFormat="1" ht="15.75" customHeight="1">
      <c r="A100" s="109" t="str">
        <f>'04'!A100</f>
        <v>XI</v>
      </c>
      <c r="B100" s="125" t="str">
        <f>'04'!B100</f>
        <v>H Lai Vung</v>
      </c>
      <c r="C100" s="136">
        <f>SUM(C101:C107)</f>
        <v>188975448</v>
      </c>
      <c r="D100" s="136">
        <f>SUM(D101:D107)</f>
        <v>142028681</v>
      </c>
      <c r="E100" s="136">
        <f>SUM(E101:E107)</f>
        <v>46946767</v>
      </c>
      <c r="F100" s="136">
        <f>SUM(F101:F107)</f>
        <v>963006</v>
      </c>
      <c r="G100" s="136">
        <f>SUM(G101:G107)</f>
        <v>0</v>
      </c>
      <c r="H100" s="136">
        <f>I100+Q100+R100+S100</f>
        <v>188012442</v>
      </c>
      <c r="I100" s="136">
        <f>SUM(J100,N100:P100)</f>
        <v>107247059</v>
      </c>
      <c r="J100" s="136">
        <f>SUM(K100:M100)</f>
        <v>21603457</v>
      </c>
      <c r="K100" s="136">
        <f aca="true" t="shared" si="50" ref="K100:S100">SUM(K101:K107)</f>
        <v>16477284</v>
      </c>
      <c r="L100" s="136">
        <f t="shared" si="50"/>
        <v>5126173</v>
      </c>
      <c r="M100" s="136">
        <f t="shared" si="50"/>
        <v>0</v>
      </c>
      <c r="N100" s="136">
        <f t="shared" si="50"/>
        <v>85643602</v>
      </c>
      <c r="O100" s="136">
        <f t="shared" si="50"/>
        <v>0</v>
      </c>
      <c r="P100" s="136">
        <f t="shared" si="50"/>
        <v>0</v>
      </c>
      <c r="Q100" s="136">
        <f t="shared" si="50"/>
        <v>78606920</v>
      </c>
      <c r="R100" s="136">
        <f t="shared" si="50"/>
        <v>2139268</v>
      </c>
      <c r="S100" s="136">
        <f t="shared" si="50"/>
        <v>19195</v>
      </c>
      <c r="T100" s="136">
        <f t="shared" si="46"/>
        <v>166408985</v>
      </c>
      <c r="U100" s="403">
        <f t="shared" si="47"/>
        <v>0.2014363582688081</v>
      </c>
      <c r="V100" s="411"/>
      <c r="W100" s="411"/>
      <c r="X100" s="411"/>
    </row>
    <row r="101" spans="1:24" s="79" customFormat="1" ht="15.75" customHeight="1">
      <c r="A101" s="127" t="str">
        <f>'04'!A101</f>
        <v>1</v>
      </c>
      <c r="B101" s="128" t="str">
        <f>'04'!B101</f>
        <v>Nguyễn Bùi Trí</v>
      </c>
      <c r="C101" s="413">
        <f aca="true" t="shared" si="51" ref="C101:C107">D101+E101</f>
        <v>2030083</v>
      </c>
      <c r="D101" s="129">
        <v>1185559</v>
      </c>
      <c r="E101" s="129">
        <v>844524</v>
      </c>
      <c r="F101" s="129"/>
      <c r="G101" s="129"/>
      <c r="H101" s="413">
        <f aca="true" t="shared" si="52" ref="H101:H107">I101+Q101+R101+S101</f>
        <v>2030083</v>
      </c>
      <c r="I101" s="413">
        <f aca="true" t="shared" si="53" ref="I101:I107">SUM(J101,N101:P101)</f>
        <v>2030083</v>
      </c>
      <c r="J101" s="413">
        <f aca="true" t="shared" si="54" ref="J101:J107">SUM(K101:M101)</f>
        <v>2030083</v>
      </c>
      <c r="K101" s="129">
        <v>2030083</v>
      </c>
      <c r="L101" s="129">
        <v>0</v>
      </c>
      <c r="M101" s="129"/>
      <c r="N101" s="129">
        <v>0</v>
      </c>
      <c r="O101" s="129"/>
      <c r="P101" s="129"/>
      <c r="Q101" s="129"/>
      <c r="R101" s="129"/>
      <c r="S101" s="129"/>
      <c r="T101" s="136">
        <f t="shared" si="46"/>
        <v>0</v>
      </c>
      <c r="U101" s="403">
        <f t="shared" si="47"/>
        <v>1</v>
      </c>
      <c r="V101" s="130"/>
      <c r="W101" s="130"/>
      <c r="X101" s="130"/>
    </row>
    <row r="102" spans="1:24" s="79" customFormat="1" ht="15.75" customHeight="1">
      <c r="A102" s="127" t="str">
        <f>'04'!A102</f>
        <v>2</v>
      </c>
      <c r="B102" s="128" t="str">
        <f>'04'!B102</f>
        <v>Đặng Huỳnh Tân</v>
      </c>
      <c r="C102" s="413">
        <f t="shared" si="51"/>
        <v>59147215</v>
      </c>
      <c r="D102" s="129">
        <v>52763132</v>
      </c>
      <c r="E102" s="129">
        <v>6384083</v>
      </c>
      <c r="F102" s="129"/>
      <c r="G102" s="129"/>
      <c r="H102" s="413">
        <f t="shared" si="52"/>
        <v>59147215</v>
      </c>
      <c r="I102" s="413">
        <f t="shared" si="53"/>
        <v>20983356</v>
      </c>
      <c r="J102" s="413">
        <f t="shared" si="54"/>
        <v>1931738</v>
      </c>
      <c r="K102" s="129">
        <v>1560194</v>
      </c>
      <c r="L102" s="129">
        <v>371544</v>
      </c>
      <c r="M102" s="129"/>
      <c r="N102" s="129">
        <v>19051618</v>
      </c>
      <c r="O102" s="129"/>
      <c r="P102" s="129"/>
      <c r="Q102" s="129">
        <v>37938859</v>
      </c>
      <c r="R102" s="129">
        <v>225000</v>
      </c>
      <c r="S102" s="129"/>
      <c r="T102" s="136">
        <f t="shared" si="46"/>
        <v>57215477</v>
      </c>
      <c r="U102" s="403">
        <f t="shared" si="47"/>
        <v>0.09206048832226837</v>
      </c>
      <c r="V102" s="130"/>
      <c r="W102" s="130"/>
      <c r="X102" s="130"/>
    </row>
    <row r="103" spans="1:24" s="79" customFormat="1" ht="15.75" customHeight="1">
      <c r="A103" s="127" t="str">
        <f>'04'!A103</f>
        <v>3</v>
      </c>
      <c r="B103" s="128" t="str">
        <f>'04'!B103</f>
        <v>Mai Phi Hùng</v>
      </c>
      <c r="C103" s="413">
        <f t="shared" si="51"/>
        <v>38025832</v>
      </c>
      <c r="D103" s="129">
        <v>26020847</v>
      </c>
      <c r="E103" s="129">
        <v>12004985</v>
      </c>
      <c r="F103" s="129">
        <v>963006</v>
      </c>
      <c r="G103" s="129"/>
      <c r="H103" s="413">
        <f t="shared" si="52"/>
        <v>37062826</v>
      </c>
      <c r="I103" s="413">
        <f t="shared" si="53"/>
        <v>27015137</v>
      </c>
      <c r="J103" s="413">
        <f t="shared" si="54"/>
        <v>3206557</v>
      </c>
      <c r="K103" s="129">
        <v>3091657</v>
      </c>
      <c r="L103" s="129">
        <v>114900</v>
      </c>
      <c r="M103" s="129"/>
      <c r="N103" s="129">
        <v>23808580</v>
      </c>
      <c r="O103" s="129"/>
      <c r="P103" s="129"/>
      <c r="Q103" s="129">
        <v>10047689</v>
      </c>
      <c r="R103" s="129"/>
      <c r="S103" s="129"/>
      <c r="T103" s="136">
        <f t="shared" si="46"/>
        <v>33856269</v>
      </c>
      <c r="U103" s="403">
        <f t="shared" si="47"/>
        <v>0.11869482653373181</v>
      </c>
      <c r="V103" s="130"/>
      <c r="W103" s="130"/>
      <c r="X103" s="130"/>
    </row>
    <row r="104" spans="1:24" s="79" customFormat="1" ht="15.75" customHeight="1">
      <c r="A104" s="127" t="str">
        <f>'04'!A104</f>
        <v>4</v>
      </c>
      <c r="B104" s="128" t="str">
        <f>'04'!B104</f>
        <v>Võ Minh Huệ</v>
      </c>
      <c r="C104" s="413">
        <f t="shared" si="51"/>
        <v>4397070</v>
      </c>
      <c r="D104" s="129">
        <v>3330412</v>
      </c>
      <c r="E104" s="129">
        <v>1066658</v>
      </c>
      <c r="F104" s="129"/>
      <c r="G104" s="129"/>
      <c r="H104" s="413">
        <f t="shared" si="52"/>
        <v>4397070</v>
      </c>
      <c r="I104" s="413">
        <f t="shared" si="53"/>
        <v>4397070</v>
      </c>
      <c r="J104" s="413">
        <f t="shared" si="54"/>
        <v>4397070</v>
      </c>
      <c r="K104" s="129">
        <v>4397070</v>
      </c>
      <c r="L104" s="129">
        <v>0</v>
      </c>
      <c r="M104" s="129"/>
      <c r="N104" s="129">
        <v>0</v>
      </c>
      <c r="O104" s="129"/>
      <c r="P104" s="129"/>
      <c r="Q104" s="129"/>
      <c r="R104" s="129"/>
      <c r="S104" s="129"/>
      <c r="T104" s="136">
        <f t="shared" si="46"/>
        <v>0</v>
      </c>
      <c r="U104" s="403">
        <f t="shared" si="47"/>
        <v>1</v>
      </c>
      <c r="V104" s="130"/>
      <c r="W104" s="130"/>
      <c r="X104" s="130"/>
    </row>
    <row r="105" spans="1:24" s="79" customFormat="1" ht="15.75" customHeight="1">
      <c r="A105" s="127" t="str">
        <f>'04'!A105</f>
        <v>5</v>
      </c>
      <c r="B105" s="128" t="str">
        <f>'04'!B105</f>
        <v>Lê Quang Công</v>
      </c>
      <c r="C105" s="413">
        <f t="shared" si="51"/>
        <v>35268944</v>
      </c>
      <c r="D105" s="129">
        <v>22214379</v>
      </c>
      <c r="E105" s="129">
        <v>13054565</v>
      </c>
      <c r="F105" s="129"/>
      <c r="G105" s="129"/>
      <c r="H105" s="413">
        <f t="shared" si="52"/>
        <v>35268944</v>
      </c>
      <c r="I105" s="413">
        <f t="shared" si="53"/>
        <v>25070932</v>
      </c>
      <c r="J105" s="413">
        <f t="shared" si="54"/>
        <v>4593383</v>
      </c>
      <c r="K105" s="129">
        <v>2682304</v>
      </c>
      <c r="L105" s="129">
        <v>1911079</v>
      </c>
      <c r="M105" s="129"/>
      <c r="N105" s="129">
        <v>20477549</v>
      </c>
      <c r="O105" s="129"/>
      <c r="P105" s="129"/>
      <c r="Q105" s="129">
        <v>10195519</v>
      </c>
      <c r="R105" s="129"/>
      <c r="S105" s="129">
        <v>2493</v>
      </c>
      <c r="T105" s="136">
        <f t="shared" si="46"/>
        <v>30675561</v>
      </c>
      <c r="U105" s="403">
        <f t="shared" si="47"/>
        <v>0.18321548636484675</v>
      </c>
      <c r="V105" s="130"/>
      <c r="W105" s="130"/>
      <c r="X105" s="130"/>
    </row>
    <row r="106" spans="1:24" s="79" customFormat="1" ht="15.75">
      <c r="A106" s="127" t="str">
        <f>'04'!A106</f>
        <v>6</v>
      </c>
      <c r="B106" s="128" t="str">
        <f>'04'!B106</f>
        <v>Trần Phước Đức</v>
      </c>
      <c r="C106" s="413">
        <f t="shared" si="51"/>
        <v>50106304</v>
      </c>
      <c r="D106" s="129">
        <v>36514352</v>
      </c>
      <c r="E106" s="129">
        <v>13591952</v>
      </c>
      <c r="F106" s="129"/>
      <c r="G106" s="129"/>
      <c r="H106" s="413">
        <f t="shared" si="52"/>
        <v>50106304</v>
      </c>
      <c r="I106" s="413">
        <f t="shared" si="53"/>
        <v>27750481</v>
      </c>
      <c r="J106" s="413">
        <f t="shared" si="54"/>
        <v>5444626</v>
      </c>
      <c r="K106" s="129">
        <v>2715976</v>
      </c>
      <c r="L106" s="129">
        <v>2728650</v>
      </c>
      <c r="M106" s="129"/>
      <c r="N106" s="129">
        <v>22305855</v>
      </c>
      <c r="O106" s="129"/>
      <c r="P106" s="129"/>
      <c r="Q106" s="129">
        <v>20424853</v>
      </c>
      <c r="R106" s="129">
        <v>1914268</v>
      </c>
      <c r="S106" s="129">
        <v>16702</v>
      </c>
      <c r="T106" s="136">
        <f t="shared" si="46"/>
        <v>44661678</v>
      </c>
      <c r="U106" s="403">
        <f t="shared" si="47"/>
        <v>0.19619933795021427</v>
      </c>
      <c r="V106" s="130"/>
      <c r="W106" s="130"/>
      <c r="X106" s="130"/>
    </row>
    <row r="107" spans="1:24" s="79" customFormat="1" ht="15.75" customHeight="1">
      <c r="A107" s="127" t="str">
        <f>'04'!A107</f>
        <v>…</v>
      </c>
      <c r="B107" s="128" t="str">
        <f>'04'!B107</f>
        <v>….</v>
      </c>
      <c r="C107" s="413">
        <f t="shared" si="51"/>
        <v>0</v>
      </c>
      <c r="D107" s="129"/>
      <c r="E107" s="129"/>
      <c r="F107" s="129"/>
      <c r="G107" s="129"/>
      <c r="H107" s="413">
        <f t="shared" si="52"/>
        <v>0</v>
      </c>
      <c r="I107" s="413">
        <f t="shared" si="53"/>
        <v>0</v>
      </c>
      <c r="J107" s="413">
        <f t="shared" si="54"/>
        <v>0</v>
      </c>
      <c r="K107" s="129"/>
      <c r="L107" s="129"/>
      <c r="M107" s="129"/>
      <c r="N107" s="129"/>
      <c r="O107" s="129"/>
      <c r="P107" s="129"/>
      <c r="Q107" s="129"/>
      <c r="R107" s="129"/>
      <c r="S107" s="129"/>
      <c r="T107" s="136">
        <f t="shared" si="46"/>
        <v>0</v>
      </c>
      <c r="U107" s="403">
        <f t="shared" si="47"/>
      </c>
      <c r="V107" s="130"/>
      <c r="W107" s="130"/>
      <c r="X107" s="130"/>
    </row>
    <row r="108" spans="1:24" s="79" customFormat="1" ht="15.75">
      <c r="A108" s="109" t="str">
        <f>'04'!A108</f>
        <v>XII</v>
      </c>
      <c r="B108" s="125" t="str">
        <f>'04'!B108</f>
        <v>H Lấp Vò</v>
      </c>
      <c r="C108" s="136">
        <f>SUM(C109:C115)</f>
        <v>282654386</v>
      </c>
      <c r="D108" s="136">
        <f>SUM(D109:D115)</f>
        <v>216474857</v>
      </c>
      <c r="E108" s="136">
        <f>SUM(E109:E115)</f>
        <v>66179529</v>
      </c>
      <c r="F108" s="136">
        <f>SUM(F109:F115)</f>
        <v>9047740</v>
      </c>
      <c r="G108" s="136">
        <f>SUM(G109:G115)</f>
        <v>0</v>
      </c>
      <c r="H108" s="136">
        <f>I108+Q108+R108+S108</f>
        <v>273606646</v>
      </c>
      <c r="I108" s="136">
        <f>SUM(J108,N108:P108)</f>
        <v>104998565</v>
      </c>
      <c r="J108" s="136">
        <f>SUM(K108:M108)</f>
        <v>54569248</v>
      </c>
      <c r="K108" s="136">
        <f aca="true" t="shared" si="55" ref="K108:S108">SUM(K109:K115)</f>
        <v>50327109</v>
      </c>
      <c r="L108" s="136">
        <f t="shared" si="55"/>
        <v>4240439</v>
      </c>
      <c r="M108" s="136">
        <f t="shared" si="55"/>
        <v>1700</v>
      </c>
      <c r="N108" s="136">
        <f t="shared" si="55"/>
        <v>50129317</v>
      </c>
      <c r="O108" s="136">
        <f t="shared" si="55"/>
        <v>300000</v>
      </c>
      <c r="P108" s="136">
        <f t="shared" si="55"/>
        <v>0</v>
      </c>
      <c r="Q108" s="136">
        <f t="shared" si="55"/>
        <v>167842631</v>
      </c>
      <c r="R108" s="136">
        <f t="shared" si="55"/>
        <v>765450</v>
      </c>
      <c r="S108" s="136">
        <f t="shared" si="55"/>
        <v>0</v>
      </c>
      <c r="T108" s="136">
        <f t="shared" si="46"/>
        <v>219037398</v>
      </c>
      <c r="U108" s="403">
        <f t="shared" si="47"/>
        <v>0.5197142265706203</v>
      </c>
      <c r="V108" s="412"/>
      <c r="W108" s="412"/>
      <c r="X108" s="412"/>
    </row>
    <row r="109" spans="1:24" s="79" customFormat="1" ht="15.75">
      <c r="A109" s="127">
        <f>'04'!A109</f>
        <v>1</v>
      </c>
      <c r="B109" s="128" t="str">
        <f>'04'!B109</f>
        <v>Lê Hồng Đỗ</v>
      </c>
      <c r="C109" s="413">
        <f>D109+E109</f>
        <v>0</v>
      </c>
      <c r="D109" s="129">
        <v>0</v>
      </c>
      <c r="E109" s="129">
        <v>0</v>
      </c>
      <c r="F109" s="129">
        <v>0</v>
      </c>
      <c r="G109" s="129">
        <v>0</v>
      </c>
      <c r="H109" s="413">
        <f>I109+Q109+R109+S109</f>
        <v>0</v>
      </c>
      <c r="I109" s="413">
        <f>SUM(J109,N109:P109)</f>
        <v>0</v>
      </c>
      <c r="J109" s="413">
        <f>SUM(K109:M109)</f>
        <v>0</v>
      </c>
      <c r="K109" s="129">
        <v>0</v>
      </c>
      <c r="L109" s="129">
        <v>0</v>
      </c>
      <c r="M109" s="129">
        <v>0</v>
      </c>
      <c r="N109" s="129">
        <v>0</v>
      </c>
      <c r="O109" s="129">
        <v>0</v>
      </c>
      <c r="P109" s="129">
        <v>0</v>
      </c>
      <c r="Q109" s="129">
        <v>0</v>
      </c>
      <c r="R109" s="129">
        <v>0</v>
      </c>
      <c r="S109" s="129">
        <v>0</v>
      </c>
      <c r="T109" s="136">
        <f t="shared" si="46"/>
        <v>0</v>
      </c>
      <c r="U109" s="403">
        <f t="shared" si="47"/>
      </c>
      <c r="V109" s="130"/>
      <c r="W109" s="130"/>
      <c r="X109" s="130"/>
    </row>
    <row r="110" spans="1:24" s="79" customFormat="1" ht="15.75">
      <c r="A110" s="127">
        <f>'04'!A110</f>
        <v>2</v>
      </c>
      <c r="B110" s="128" t="str">
        <f>'04'!B110</f>
        <v>Phạm Phú Lợi</v>
      </c>
      <c r="C110" s="413">
        <f aca="true" t="shared" si="56" ref="C110:C115">D110+E110</f>
        <v>87741373</v>
      </c>
      <c r="D110" s="129">
        <v>83856232</v>
      </c>
      <c r="E110" s="129">
        <v>3885141</v>
      </c>
      <c r="F110" s="129">
        <v>4452</v>
      </c>
      <c r="G110" s="129">
        <v>0</v>
      </c>
      <c r="H110" s="413">
        <f aca="true" t="shared" si="57" ref="H110:H115">I110+Q110+R110+S110</f>
        <v>87736921</v>
      </c>
      <c r="I110" s="413">
        <f aca="true" t="shared" si="58" ref="I110:I115">SUM(J110,N110:P110)</f>
        <v>48271573</v>
      </c>
      <c r="J110" s="413">
        <f aca="true" t="shared" si="59" ref="J110:J115">SUM(K110:M110)</f>
        <v>32854923</v>
      </c>
      <c r="K110" s="129">
        <v>32853148</v>
      </c>
      <c r="L110" s="129">
        <v>1775</v>
      </c>
      <c r="M110" s="129">
        <v>0</v>
      </c>
      <c r="N110" s="129">
        <v>15416650</v>
      </c>
      <c r="O110" s="129">
        <v>0</v>
      </c>
      <c r="P110" s="129">
        <v>0</v>
      </c>
      <c r="Q110" s="129">
        <v>38699898</v>
      </c>
      <c r="R110" s="129">
        <v>765450</v>
      </c>
      <c r="S110" s="129">
        <v>0</v>
      </c>
      <c r="T110" s="136">
        <f t="shared" si="46"/>
        <v>54881998</v>
      </c>
      <c r="U110" s="403">
        <f t="shared" si="47"/>
        <v>0.6806267324248995</v>
      </c>
      <c r="V110" s="130"/>
      <c r="W110" s="130"/>
      <c r="X110" s="130"/>
    </row>
    <row r="111" spans="1:24" s="79" customFormat="1" ht="15.75">
      <c r="A111" s="127">
        <f>'04'!A111</f>
        <v>3</v>
      </c>
      <c r="B111" s="128" t="str">
        <f>'04'!B111</f>
        <v>Nguyễn Minh Tâm</v>
      </c>
      <c r="C111" s="413">
        <f t="shared" si="56"/>
        <v>45620751</v>
      </c>
      <c r="D111" s="129">
        <v>15494800</v>
      </c>
      <c r="E111" s="129">
        <v>30125951</v>
      </c>
      <c r="F111" s="129">
        <v>1125</v>
      </c>
      <c r="G111" s="129">
        <v>0</v>
      </c>
      <c r="H111" s="413">
        <f t="shared" si="57"/>
        <v>45619626</v>
      </c>
      <c r="I111" s="413">
        <f t="shared" si="58"/>
        <v>7247484</v>
      </c>
      <c r="J111" s="413">
        <f t="shared" si="59"/>
        <v>1625125</v>
      </c>
      <c r="K111" s="129">
        <v>1439603</v>
      </c>
      <c r="L111" s="129">
        <v>183822</v>
      </c>
      <c r="M111" s="129">
        <v>1700</v>
      </c>
      <c r="N111" s="129">
        <v>5622359</v>
      </c>
      <c r="O111" s="129">
        <v>0</v>
      </c>
      <c r="P111" s="129">
        <v>0</v>
      </c>
      <c r="Q111" s="129">
        <v>38372142</v>
      </c>
      <c r="R111" s="129">
        <v>0</v>
      </c>
      <c r="S111" s="129">
        <v>0</v>
      </c>
      <c r="T111" s="136">
        <f t="shared" si="46"/>
        <v>43994501</v>
      </c>
      <c r="U111" s="403">
        <f t="shared" si="47"/>
        <v>0.22423298899314575</v>
      </c>
      <c r="V111" s="130"/>
      <c r="W111" s="130"/>
      <c r="X111" s="130"/>
    </row>
    <row r="112" spans="1:24" s="79" customFormat="1" ht="15.75">
      <c r="A112" s="127">
        <f>'04'!A112</f>
        <v>4</v>
      </c>
      <c r="B112" s="128" t="str">
        <f>'04'!B112</f>
        <v>Cao Văn Nghĩa</v>
      </c>
      <c r="C112" s="413">
        <f t="shared" si="56"/>
        <v>71750016</v>
      </c>
      <c r="D112" s="129">
        <v>61231146</v>
      </c>
      <c r="E112" s="129">
        <v>10518870</v>
      </c>
      <c r="F112" s="129">
        <v>8928838</v>
      </c>
      <c r="G112" s="129">
        <v>0</v>
      </c>
      <c r="H112" s="413">
        <f t="shared" si="57"/>
        <v>62821178</v>
      </c>
      <c r="I112" s="413">
        <f t="shared" si="58"/>
        <v>18489412</v>
      </c>
      <c r="J112" s="413">
        <f t="shared" si="59"/>
        <v>6148718</v>
      </c>
      <c r="K112" s="129">
        <v>4984614</v>
      </c>
      <c r="L112" s="129">
        <v>1164104</v>
      </c>
      <c r="M112" s="129">
        <v>0</v>
      </c>
      <c r="N112" s="129">
        <v>12040694</v>
      </c>
      <c r="O112" s="129">
        <v>300000</v>
      </c>
      <c r="P112" s="129">
        <v>0</v>
      </c>
      <c r="Q112" s="129">
        <v>44331766</v>
      </c>
      <c r="R112" s="129">
        <v>0</v>
      </c>
      <c r="S112" s="129">
        <v>0</v>
      </c>
      <c r="T112" s="136">
        <f t="shared" si="46"/>
        <v>56672460</v>
      </c>
      <c r="U112" s="403">
        <f t="shared" si="47"/>
        <v>0.3325534635714754</v>
      </c>
      <c r="V112" s="130"/>
      <c r="W112" s="130"/>
      <c r="X112" s="130"/>
    </row>
    <row r="113" spans="1:24" s="79" customFormat="1" ht="15.75">
      <c r="A113" s="127">
        <f>'04'!A113</f>
        <v>5</v>
      </c>
      <c r="B113" s="128" t="str">
        <f>'04'!B113</f>
        <v>Lê Văn Vĩ</v>
      </c>
      <c r="C113" s="413">
        <f t="shared" si="56"/>
        <v>28324867</v>
      </c>
      <c r="D113" s="129">
        <v>15002793</v>
      </c>
      <c r="E113" s="129">
        <v>13322074</v>
      </c>
      <c r="F113" s="129">
        <v>113325</v>
      </c>
      <c r="G113" s="129">
        <v>0</v>
      </c>
      <c r="H113" s="413">
        <f t="shared" si="57"/>
        <v>28211542</v>
      </c>
      <c r="I113" s="413">
        <f t="shared" si="58"/>
        <v>16636306</v>
      </c>
      <c r="J113" s="413">
        <f t="shared" si="59"/>
        <v>8281425</v>
      </c>
      <c r="K113" s="129">
        <v>6504605</v>
      </c>
      <c r="L113" s="129">
        <v>1776820</v>
      </c>
      <c r="M113" s="129">
        <v>0</v>
      </c>
      <c r="N113" s="129">
        <v>8354881</v>
      </c>
      <c r="O113" s="129">
        <v>0</v>
      </c>
      <c r="P113" s="129">
        <v>0</v>
      </c>
      <c r="Q113" s="129">
        <v>11575236</v>
      </c>
      <c r="R113" s="129">
        <v>0</v>
      </c>
      <c r="S113" s="129">
        <v>0</v>
      </c>
      <c r="T113" s="136">
        <f t="shared" si="46"/>
        <v>19930117</v>
      </c>
      <c r="U113" s="403">
        <f t="shared" si="47"/>
        <v>0.49779229836238886</v>
      </c>
      <c r="V113" s="130"/>
      <c r="W113" s="130"/>
      <c r="X113" s="130"/>
    </row>
    <row r="114" spans="1:24" s="79" customFormat="1" ht="15.75">
      <c r="A114" s="127">
        <f>'04'!A114</f>
        <v>6</v>
      </c>
      <c r="B114" s="128" t="str">
        <f>'04'!B114</f>
        <v>Kiều Công Thành</v>
      </c>
      <c r="C114" s="413">
        <f t="shared" si="56"/>
        <v>49217379</v>
      </c>
      <c r="D114" s="129">
        <v>40889886</v>
      </c>
      <c r="E114" s="129">
        <v>8327493</v>
      </c>
      <c r="F114" s="129">
        <v>0</v>
      </c>
      <c r="G114" s="129">
        <v>0</v>
      </c>
      <c r="H114" s="413">
        <f t="shared" si="57"/>
        <v>49217379</v>
      </c>
      <c r="I114" s="413">
        <f t="shared" si="58"/>
        <v>14353790</v>
      </c>
      <c r="J114" s="413">
        <f t="shared" si="59"/>
        <v>5659057</v>
      </c>
      <c r="K114" s="129">
        <v>4545139</v>
      </c>
      <c r="L114" s="129">
        <v>1113918</v>
      </c>
      <c r="M114" s="129">
        <v>0</v>
      </c>
      <c r="N114" s="129">
        <v>8694733</v>
      </c>
      <c r="O114" s="129">
        <v>0</v>
      </c>
      <c r="P114" s="129">
        <v>0</v>
      </c>
      <c r="Q114" s="129">
        <v>34863589</v>
      </c>
      <c r="R114" s="129">
        <v>0</v>
      </c>
      <c r="S114" s="129">
        <v>0</v>
      </c>
      <c r="T114" s="136">
        <f t="shared" si="46"/>
        <v>43558322</v>
      </c>
      <c r="U114" s="403">
        <f t="shared" si="47"/>
        <v>0.39425524547872026</v>
      </c>
      <c r="V114" s="130"/>
      <c r="W114" s="130"/>
      <c r="X114" s="130"/>
    </row>
    <row r="115" spans="1:24" s="79" customFormat="1" ht="15.75">
      <c r="A115" s="127" t="str">
        <f>'04'!A115</f>
        <v>…</v>
      </c>
      <c r="B115" s="128">
        <f>'04'!B115</f>
        <v>0</v>
      </c>
      <c r="C115" s="413">
        <f t="shared" si="56"/>
        <v>0</v>
      </c>
      <c r="D115" s="129"/>
      <c r="E115" s="129"/>
      <c r="F115" s="129"/>
      <c r="G115" s="129"/>
      <c r="H115" s="413">
        <f t="shared" si="57"/>
        <v>0</v>
      </c>
      <c r="I115" s="413">
        <f t="shared" si="58"/>
        <v>0</v>
      </c>
      <c r="J115" s="413">
        <f t="shared" si="59"/>
        <v>0</v>
      </c>
      <c r="K115" s="129">
        <v>0</v>
      </c>
      <c r="L115" s="129">
        <v>0</v>
      </c>
      <c r="M115" s="129">
        <v>0</v>
      </c>
      <c r="N115" s="129">
        <v>0</v>
      </c>
      <c r="O115" s="129">
        <v>0</v>
      </c>
      <c r="P115" s="129">
        <v>0</v>
      </c>
      <c r="Q115" s="129">
        <v>0</v>
      </c>
      <c r="R115" s="129">
        <v>0</v>
      </c>
      <c r="S115" s="129">
        <v>0</v>
      </c>
      <c r="T115" s="413">
        <f>SUM(N115:S115)</f>
        <v>0</v>
      </c>
      <c r="U115" s="410">
        <f>IF(I115&lt;&gt;0,J115/I115,"")</f>
      </c>
      <c r="V115" s="130"/>
      <c r="W115" s="130"/>
      <c r="X115" s="130"/>
    </row>
    <row r="116" spans="1:24" s="119" customFormat="1" ht="21" customHeight="1">
      <c r="A116" s="287" t="str">
        <f>TT!C7</f>
        <v>Đồng Tháp, ngày 03 tháng 6 năm 2021</v>
      </c>
      <c r="B116" s="288"/>
      <c r="C116" s="288"/>
      <c r="D116" s="288"/>
      <c r="E116" s="288"/>
      <c r="F116" s="89"/>
      <c r="G116" s="89"/>
      <c r="H116" s="89"/>
      <c r="I116" s="114"/>
      <c r="J116" s="114"/>
      <c r="K116" s="114"/>
      <c r="L116" s="114"/>
      <c r="M116" s="114"/>
      <c r="N116" s="287" t="str">
        <f>TT!C4</f>
        <v>Đồng Tháp, ngày 03 tháng 6 năm 2021</v>
      </c>
      <c r="O116" s="288"/>
      <c r="P116" s="288"/>
      <c r="Q116" s="288"/>
      <c r="R116" s="288"/>
      <c r="S116" s="288"/>
      <c r="T116" s="288"/>
      <c r="U116" s="288"/>
      <c r="V116" s="145"/>
      <c r="W116" s="145"/>
      <c r="X116" s="145"/>
    </row>
    <row r="117" spans="1:24" s="119" customFormat="1" ht="39.75" customHeight="1">
      <c r="A117" s="289" t="s">
        <v>175</v>
      </c>
      <c r="B117" s="290"/>
      <c r="C117" s="290"/>
      <c r="D117" s="290"/>
      <c r="E117" s="290"/>
      <c r="F117" s="90"/>
      <c r="G117" s="90"/>
      <c r="H117" s="90"/>
      <c r="I117" s="113"/>
      <c r="J117" s="113"/>
      <c r="K117" s="113"/>
      <c r="L117" s="113"/>
      <c r="M117" s="113"/>
      <c r="N117" s="291" t="str">
        <f>TT!C5</f>
        <v>CỤC TRƯỞNG</v>
      </c>
      <c r="O117" s="291"/>
      <c r="P117" s="291"/>
      <c r="Q117" s="291"/>
      <c r="R117" s="291"/>
      <c r="S117" s="291"/>
      <c r="T117" s="291"/>
      <c r="U117" s="291"/>
      <c r="V117" s="145"/>
      <c r="W117" s="145"/>
      <c r="X117" s="145"/>
    </row>
    <row r="118" spans="1:24" s="119" customFormat="1" ht="96.75" customHeight="1">
      <c r="A118" s="115"/>
      <c r="B118" s="126"/>
      <c r="C118" s="115"/>
      <c r="D118" s="115"/>
      <c r="E118" s="115"/>
      <c r="F118" s="116"/>
      <c r="G118" s="116"/>
      <c r="H118" s="116"/>
      <c r="I118" s="113"/>
      <c r="J118" s="113"/>
      <c r="K118" s="113"/>
      <c r="L118" s="113"/>
      <c r="M118" s="113"/>
      <c r="N118" s="113"/>
      <c r="O118" s="113"/>
      <c r="P118" s="116"/>
      <c r="Q118" s="148"/>
      <c r="R118" s="116"/>
      <c r="S118" s="113"/>
      <c r="T118" s="116"/>
      <c r="U118" s="116"/>
      <c r="V118" s="145"/>
      <c r="W118" s="145"/>
      <c r="X118" s="145"/>
    </row>
    <row r="119" spans="1:24" s="119" customFormat="1" ht="21" customHeight="1">
      <c r="A119" s="292" t="str">
        <f>TT!C6</f>
        <v>Nguyễn Chí Hòa</v>
      </c>
      <c r="B119" s="292"/>
      <c r="C119" s="292"/>
      <c r="D119" s="292"/>
      <c r="E119" s="292"/>
      <c r="F119" s="117" t="s">
        <v>2</v>
      </c>
      <c r="G119" s="117"/>
      <c r="H119" s="117"/>
      <c r="I119" s="117"/>
      <c r="J119" s="117"/>
      <c r="K119" s="117"/>
      <c r="L119" s="117"/>
      <c r="M119" s="117"/>
      <c r="N119" s="293" t="str">
        <f>TT!C3</f>
        <v>Vũ Quang Hiện</v>
      </c>
      <c r="O119" s="293"/>
      <c r="P119" s="293"/>
      <c r="Q119" s="293"/>
      <c r="R119" s="293"/>
      <c r="S119" s="293"/>
      <c r="T119" s="293"/>
      <c r="U119" s="293"/>
      <c r="V119" s="145"/>
      <c r="W119" s="145"/>
      <c r="X119" s="145"/>
    </row>
  </sheetData>
  <sheetProtection formatCells="0" formatColumns="0" formatRows="0" insertRows="0" deleteRows="0"/>
  <mergeCells count="34">
    <mergeCell ref="A117:E117"/>
    <mergeCell ref="N117:U117"/>
    <mergeCell ref="A119:E119"/>
    <mergeCell ref="N119:U119"/>
    <mergeCell ref="A8:B8"/>
    <mergeCell ref="N116:U116"/>
    <mergeCell ref="A9:B9"/>
    <mergeCell ref="U3:U7"/>
    <mergeCell ref="A116:E116"/>
    <mergeCell ref="P1:U1"/>
    <mergeCell ref="C3:C7"/>
    <mergeCell ref="D4:D7"/>
    <mergeCell ref="E4:E7"/>
    <mergeCell ref="B3:B7"/>
    <mergeCell ref="E1:O1"/>
    <mergeCell ref="A1:D1"/>
    <mergeCell ref="D3:E3"/>
    <mergeCell ref="F3:F7"/>
    <mergeCell ref="P2:U2"/>
    <mergeCell ref="T3:T7"/>
    <mergeCell ref="H3:H7"/>
    <mergeCell ref="I3:S3"/>
    <mergeCell ref="Q4:Q7"/>
    <mergeCell ref="R4:R7"/>
    <mergeCell ref="S4:S7"/>
    <mergeCell ref="I4:I7"/>
    <mergeCell ref="J4:P4"/>
    <mergeCell ref="J5:J7"/>
    <mergeCell ref="K5:M6"/>
    <mergeCell ref="N5:N7"/>
    <mergeCell ref="O5:O7"/>
    <mergeCell ref="P5:P7"/>
    <mergeCell ref="G3:G7"/>
    <mergeCell ref="A3:A7"/>
  </mergeCells>
  <printOptions/>
  <pageMargins left="0.48" right="0.3" top="0.39" bottom="0.42" header="0.31496062992126" footer="0.31496062992126"/>
  <pageSetup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W23"/>
  <sheetViews>
    <sheetView view="pageBreakPreview" zoomScaleSheetLayoutView="100" zoomScalePageLayoutView="0" workbookViewId="0" topLeftCell="A1">
      <selection activeCell="F1" sqref="F1:P1"/>
    </sheetView>
  </sheetViews>
  <sheetFormatPr defaultColWidth="9.00390625" defaultRowHeight="15.75"/>
  <cols>
    <col min="1" max="1" width="3.50390625" style="35" customWidth="1"/>
    <col min="2" max="2" width="15.875" style="35" customWidth="1"/>
    <col min="3" max="3" width="6.875" style="35" customWidth="1"/>
    <col min="4" max="4" width="5.50390625" style="35" customWidth="1"/>
    <col min="5" max="5" width="9.375" style="35" customWidth="1"/>
    <col min="6" max="6" width="5.00390625" style="35" customWidth="1"/>
    <col min="7" max="7" width="4.50390625" style="35" customWidth="1"/>
    <col min="8" max="8" width="5.875" style="35" customWidth="1"/>
    <col min="9" max="9" width="5.375" style="35" customWidth="1"/>
    <col min="10" max="10" width="6.375" style="35" customWidth="1"/>
    <col min="11" max="11" width="6.50390625" style="35" customWidth="1"/>
    <col min="12" max="13" width="6.25390625" style="54" customWidth="1"/>
    <col min="14" max="14" width="7.125" style="54" customWidth="1"/>
    <col min="15" max="16" width="5.375" style="54" customWidth="1"/>
    <col min="17" max="17" width="5.875" style="54" customWidth="1"/>
    <col min="18" max="18" width="7.125" style="54" customWidth="1"/>
    <col min="19" max="19" width="5.875" style="54" customWidth="1"/>
    <col min="20" max="20" width="5.625" style="54" customWidth="1"/>
    <col min="21" max="21" width="5.875" style="54" customWidth="1"/>
    <col min="22" max="22" width="7.00390625" style="54" customWidth="1"/>
    <col min="23" max="16384" width="9.00390625" style="35" customWidth="1"/>
  </cols>
  <sheetData>
    <row r="1" spans="1:23" ht="66.75" customHeight="1">
      <c r="A1" s="315" t="s">
        <v>109</v>
      </c>
      <c r="B1" s="315"/>
      <c r="C1" s="315"/>
      <c r="D1" s="315"/>
      <c r="E1" s="315"/>
      <c r="F1" s="329" t="s">
        <v>83</v>
      </c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5" t="s">
        <v>105</v>
      </c>
      <c r="R1" s="325"/>
      <c r="S1" s="325"/>
      <c r="T1" s="325"/>
      <c r="U1" s="325"/>
      <c r="V1" s="325"/>
      <c r="W1" s="55"/>
    </row>
    <row r="2" spans="1:22" s="44" customFormat="1" ht="18.75" customHeight="1">
      <c r="A2" s="38"/>
      <c r="B2" s="39"/>
      <c r="C2" s="39"/>
      <c r="D2" s="39"/>
      <c r="E2" s="35"/>
      <c r="F2" s="35"/>
      <c r="G2" s="35"/>
      <c r="H2" s="35"/>
      <c r="I2" s="35"/>
      <c r="J2" s="35"/>
      <c r="K2" s="40"/>
      <c r="L2" s="43"/>
      <c r="M2" s="42">
        <f>COUNTBLANK(E9:V22)</f>
        <v>252</v>
      </c>
      <c r="N2" s="56">
        <f>COUNTA(E11:V11)</f>
        <v>0</v>
      </c>
      <c r="O2" s="42">
        <f>M2+N2</f>
        <v>252</v>
      </c>
      <c r="P2" s="42"/>
      <c r="Q2" s="56"/>
      <c r="R2" s="340" t="s">
        <v>81</v>
      </c>
      <c r="S2" s="340"/>
      <c r="T2" s="340"/>
      <c r="U2" s="340"/>
      <c r="V2" s="340"/>
    </row>
    <row r="3" spans="1:22" s="45" customFormat="1" ht="15.75" customHeight="1">
      <c r="A3" s="314" t="s">
        <v>20</v>
      </c>
      <c r="B3" s="314"/>
      <c r="C3" s="332" t="s">
        <v>110</v>
      </c>
      <c r="D3" s="316" t="s">
        <v>91</v>
      </c>
      <c r="E3" s="326" t="s">
        <v>57</v>
      </c>
      <c r="F3" s="327"/>
      <c r="G3" s="343" t="s">
        <v>35</v>
      </c>
      <c r="H3" s="322" t="s">
        <v>60</v>
      </c>
      <c r="I3" s="341" t="s">
        <v>36</v>
      </c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30" t="s">
        <v>70</v>
      </c>
      <c r="V3" s="316" t="s">
        <v>75</v>
      </c>
    </row>
    <row r="4" spans="1:22" s="44" customFormat="1" ht="15.75" customHeight="1">
      <c r="A4" s="314"/>
      <c r="B4" s="314"/>
      <c r="C4" s="333"/>
      <c r="D4" s="316"/>
      <c r="E4" s="318" t="s">
        <v>93</v>
      </c>
      <c r="F4" s="318" t="s">
        <v>56</v>
      </c>
      <c r="G4" s="344"/>
      <c r="H4" s="322"/>
      <c r="I4" s="322" t="s">
        <v>36</v>
      </c>
      <c r="J4" s="316" t="s">
        <v>37</v>
      </c>
      <c r="K4" s="316"/>
      <c r="L4" s="316"/>
      <c r="M4" s="316"/>
      <c r="N4" s="316"/>
      <c r="O4" s="316"/>
      <c r="P4" s="316"/>
      <c r="Q4" s="316"/>
      <c r="R4" s="309" t="s">
        <v>95</v>
      </c>
      <c r="S4" s="309" t="s">
        <v>103</v>
      </c>
      <c r="T4" s="309" t="s">
        <v>59</v>
      </c>
      <c r="U4" s="330"/>
      <c r="V4" s="316"/>
    </row>
    <row r="5" spans="1:22" s="44" customFormat="1" ht="15.75" customHeight="1">
      <c r="A5" s="314"/>
      <c r="B5" s="314"/>
      <c r="C5" s="333"/>
      <c r="D5" s="316"/>
      <c r="E5" s="319"/>
      <c r="F5" s="319"/>
      <c r="G5" s="344"/>
      <c r="H5" s="322"/>
      <c r="I5" s="322"/>
      <c r="J5" s="322" t="s">
        <v>55</v>
      </c>
      <c r="K5" s="316" t="s">
        <v>57</v>
      </c>
      <c r="L5" s="316"/>
      <c r="M5" s="316"/>
      <c r="N5" s="316"/>
      <c r="O5" s="316"/>
      <c r="P5" s="316"/>
      <c r="Q5" s="316"/>
      <c r="R5" s="310"/>
      <c r="S5" s="310"/>
      <c r="T5" s="310"/>
      <c r="U5" s="330"/>
      <c r="V5" s="316"/>
    </row>
    <row r="6" spans="1:22" s="44" customFormat="1" ht="15.75" customHeight="1">
      <c r="A6" s="314"/>
      <c r="B6" s="314"/>
      <c r="C6" s="333"/>
      <c r="D6" s="316"/>
      <c r="E6" s="319"/>
      <c r="F6" s="319"/>
      <c r="G6" s="344"/>
      <c r="H6" s="322"/>
      <c r="I6" s="322"/>
      <c r="J6" s="322"/>
      <c r="K6" s="322" t="s">
        <v>65</v>
      </c>
      <c r="L6" s="316" t="s">
        <v>57</v>
      </c>
      <c r="M6" s="316"/>
      <c r="N6" s="316"/>
      <c r="O6" s="322" t="s">
        <v>40</v>
      </c>
      <c r="P6" s="309" t="s">
        <v>102</v>
      </c>
      <c r="Q6" s="322" t="s">
        <v>41</v>
      </c>
      <c r="R6" s="310"/>
      <c r="S6" s="310"/>
      <c r="T6" s="310"/>
      <c r="U6" s="330"/>
      <c r="V6" s="316"/>
    </row>
    <row r="7" spans="1:22" ht="51" customHeight="1">
      <c r="A7" s="314"/>
      <c r="B7" s="314"/>
      <c r="C7" s="334"/>
      <c r="D7" s="316"/>
      <c r="E7" s="320"/>
      <c r="F7" s="320"/>
      <c r="G7" s="345"/>
      <c r="H7" s="322"/>
      <c r="I7" s="322"/>
      <c r="J7" s="322"/>
      <c r="K7" s="322"/>
      <c r="L7" s="36" t="s">
        <v>38</v>
      </c>
      <c r="M7" s="36" t="s">
        <v>39</v>
      </c>
      <c r="N7" s="36" t="s">
        <v>111</v>
      </c>
      <c r="O7" s="322"/>
      <c r="P7" s="311"/>
      <c r="Q7" s="322"/>
      <c r="R7" s="311"/>
      <c r="S7" s="311"/>
      <c r="T7" s="311"/>
      <c r="U7" s="330"/>
      <c r="V7" s="316"/>
    </row>
    <row r="8" spans="1:22" ht="15.75">
      <c r="A8" s="342" t="s">
        <v>3</v>
      </c>
      <c r="B8" s="342"/>
      <c r="C8" s="36" t="s">
        <v>13</v>
      </c>
      <c r="D8" s="36" t="s">
        <v>14</v>
      </c>
      <c r="E8" s="36" t="s">
        <v>19</v>
      </c>
      <c r="F8" s="36" t="s">
        <v>21</v>
      </c>
      <c r="G8" s="36" t="s">
        <v>22</v>
      </c>
      <c r="H8" s="36" t="s">
        <v>23</v>
      </c>
      <c r="I8" s="36" t="s">
        <v>24</v>
      </c>
      <c r="J8" s="36" t="s">
        <v>25</v>
      </c>
      <c r="K8" s="36" t="s">
        <v>26</v>
      </c>
      <c r="L8" s="36" t="s">
        <v>28</v>
      </c>
      <c r="M8" s="36" t="s">
        <v>29</v>
      </c>
      <c r="N8" s="36" t="s">
        <v>71</v>
      </c>
      <c r="O8" s="36" t="s">
        <v>68</v>
      </c>
      <c r="P8" s="36" t="s">
        <v>72</v>
      </c>
      <c r="Q8" s="36" t="s">
        <v>73</v>
      </c>
      <c r="R8" s="36" t="s">
        <v>74</v>
      </c>
      <c r="S8" s="36" t="s">
        <v>76</v>
      </c>
      <c r="T8" s="36" t="s">
        <v>88</v>
      </c>
      <c r="U8" s="36" t="s">
        <v>90</v>
      </c>
      <c r="V8" s="36" t="s">
        <v>104</v>
      </c>
    </row>
    <row r="9" spans="1:22" ht="15.75">
      <c r="A9" s="342" t="s">
        <v>10</v>
      </c>
      <c r="B9" s="34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</row>
    <row r="10" spans="1:22" ht="15.75">
      <c r="A10" s="57" t="s">
        <v>0</v>
      </c>
      <c r="B10" s="58" t="s">
        <v>27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2" ht="15.75">
      <c r="A11" s="33" t="s">
        <v>13</v>
      </c>
      <c r="B11" s="34" t="s">
        <v>6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</row>
    <row r="12" spans="1:22" ht="15.75">
      <c r="A12" s="33" t="s">
        <v>14</v>
      </c>
      <c r="B12" s="34" t="s">
        <v>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1:22" ht="15.75">
      <c r="A13" s="33" t="s">
        <v>9</v>
      </c>
      <c r="B13" s="34" t="s">
        <v>11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ht="15.75">
      <c r="A14" s="57" t="s">
        <v>1</v>
      </c>
      <c r="B14" s="58" t="s">
        <v>8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</row>
    <row r="15" spans="1:22" ht="15.75">
      <c r="A15" s="57" t="s">
        <v>13</v>
      </c>
      <c r="B15" s="58" t="s">
        <v>5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1:22" ht="15.75">
      <c r="A16" s="33" t="s">
        <v>15</v>
      </c>
      <c r="B16" s="34" t="s">
        <v>6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spans="1:22" ht="15.75">
      <c r="A17" s="33" t="s">
        <v>16</v>
      </c>
      <c r="B17" s="34" t="s">
        <v>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</row>
    <row r="18" spans="1:22" ht="15.75">
      <c r="A18" s="33" t="s">
        <v>9</v>
      </c>
      <c r="B18" s="34" t="s">
        <v>11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</row>
    <row r="19" spans="1:22" ht="15.75">
      <c r="A19" s="57" t="s">
        <v>14</v>
      </c>
      <c r="B19" s="58" t="s">
        <v>53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</row>
    <row r="20" spans="1:22" ht="15.75">
      <c r="A20" s="33" t="s">
        <v>17</v>
      </c>
      <c r="B20" s="34" t="s">
        <v>6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ht="15.75">
      <c r="A21" s="33" t="s">
        <v>18</v>
      </c>
      <c r="B21" s="59" t="s">
        <v>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</row>
    <row r="22" spans="1:22" s="53" customFormat="1" ht="15.75">
      <c r="A22" s="33" t="s">
        <v>9</v>
      </c>
      <c r="B22" s="34" t="s">
        <v>11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</row>
    <row r="23" spans="1:22" ht="51" customHeight="1">
      <c r="A23" s="317" t="s">
        <v>77</v>
      </c>
      <c r="B23" s="317"/>
      <c r="C23" s="317"/>
      <c r="D23" s="317"/>
      <c r="E23" s="317"/>
      <c r="F23" s="317"/>
      <c r="G23" s="317"/>
      <c r="H23" s="317"/>
      <c r="I23" s="317"/>
      <c r="J23" s="53"/>
      <c r="K23" s="53"/>
      <c r="L23" s="53"/>
      <c r="M23" s="53"/>
      <c r="N23" s="53"/>
      <c r="O23" s="321" t="s">
        <v>85</v>
      </c>
      <c r="P23" s="321"/>
      <c r="Q23" s="321"/>
      <c r="R23" s="321"/>
      <c r="S23" s="321"/>
      <c r="T23" s="321"/>
      <c r="U23" s="321"/>
      <c r="V23" s="321"/>
    </row>
  </sheetData>
  <sheetProtection/>
  <mergeCells count="31">
    <mergeCell ref="A23:I23"/>
    <mergeCell ref="O23:V23"/>
    <mergeCell ref="H3:H7"/>
    <mergeCell ref="A3:B7"/>
    <mergeCell ref="G3:G7"/>
    <mergeCell ref="A9:B9"/>
    <mergeCell ref="A1:E1"/>
    <mergeCell ref="E3:F3"/>
    <mergeCell ref="L6:N6"/>
    <mergeCell ref="Q1:V1"/>
    <mergeCell ref="A8:B8"/>
    <mergeCell ref="C3:C7"/>
    <mergeCell ref="Q6:Q7"/>
    <mergeCell ref="S4:S7"/>
    <mergeCell ref="J4:Q4"/>
    <mergeCell ref="K5:Q5"/>
    <mergeCell ref="I4:I7"/>
    <mergeCell ref="F1:P1"/>
    <mergeCell ref="F4:F7"/>
    <mergeCell ref="T4:T7"/>
    <mergeCell ref="D3:D7"/>
    <mergeCell ref="R2:V2"/>
    <mergeCell ref="V3:V7"/>
    <mergeCell ref="E4:E7"/>
    <mergeCell ref="J5:J7"/>
    <mergeCell ref="P6:P7"/>
    <mergeCell ref="R4:R7"/>
    <mergeCell ref="U3:U7"/>
    <mergeCell ref="I3:T3"/>
    <mergeCell ref="K6:K7"/>
    <mergeCell ref="O6:O7"/>
  </mergeCells>
  <printOptions/>
  <pageMargins left="0.1968503937007874" right="0" top="0.1968503937007874" bottom="0" header="0.1968503937007874" footer="0.1968503937007874"/>
  <pageSetup horizontalDpi="600" verticalDpi="600" orientation="landscape" paperSize="9" scale="94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AJ59"/>
  <sheetViews>
    <sheetView view="pageBreakPreview" zoomScale="90" zoomScaleSheetLayoutView="90" zoomScalePageLayoutView="0" workbookViewId="0" topLeftCell="A52">
      <selection activeCell="F2" sqref="F2"/>
    </sheetView>
  </sheetViews>
  <sheetFormatPr defaultColWidth="9.00390625" defaultRowHeight="15.75"/>
  <cols>
    <col min="1" max="1" width="5.00390625" style="4" customWidth="1"/>
    <col min="2" max="2" width="17.50390625" style="4" customWidth="1"/>
    <col min="3" max="3" width="5.625" style="4" customWidth="1"/>
    <col min="4" max="5" width="5.375" style="4" customWidth="1"/>
    <col min="6" max="6" width="5.875" style="4" customWidth="1"/>
    <col min="7" max="7" width="5.375" style="4" customWidth="1"/>
    <col min="8" max="8" width="6.125" style="4" customWidth="1"/>
    <col min="9" max="10" width="5.75390625" style="4" customWidth="1"/>
    <col min="11" max="11" width="6.375" style="4" customWidth="1"/>
    <col min="12" max="12" width="6.875" style="4" customWidth="1"/>
    <col min="13" max="13" width="6.25390625" style="4" customWidth="1"/>
    <col min="14" max="14" width="6.625" style="4" customWidth="1"/>
    <col min="15" max="15" width="5.125" style="4" customWidth="1"/>
    <col min="16" max="16" width="4.25390625" style="4" customWidth="1"/>
    <col min="17" max="17" width="6.625" style="4" customWidth="1"/>
    <col min="18" max="22" width="5.875" style="4" customWidth="1"/>
    <col min="23" max="23" width="7.125" style="4" customWidth="1"/>
    <col min="24" max="26" width="5.00390625" style="137" customWidth="1"/>
    <col min="27" max="27" width="8.375" style="137" customWidth="1"/>
    <col min="28" max="28" width="5.00390625" style="137" customWidth="1"/>
    <col min="29" max="33" width="9.00390625" style="131" customWidth="1"/>
    <col min="34" max="16384" width="9.00390625" style="4" customWidth="1"/>
  </cols>
  <sheetData>
    <row r="1" spans="1:31" ht="67.5" customHeight="1">
      <c r="A1" s="239" t="s">
        <v>194</v>
      </c>
      <c r="B1" s="239"/>
      <c r="C1" s="239"/>
      <c r="D1" s="239"/>
      <c r="E1" s="239"/>
      <c r="F1" s="305" t="s">
        <v>321</v>
      </c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6" t="str">
        <f>'[1]TT'!C2</f>
        <v>Đơn vị  báo cáo: 
Cục THADS tỉnh Đồng Tháp
Đơn vị nhận báo cáo:
Tổng Cục THADS</v>
      </c>
      <c r="S1" s="306"/>
      <c r="T1" s="306"/>
      <c r="U1" s="306"/>
      <c r="V1" s="306"/>
      <c r="W1" s="306"/>
      <c r="X1" s="360"/>
      <c r="Y1" s="361"/>
      <c r="Z1" s="361"/>
      <c r="AA1" s="361"/>
      <c r="AB1" s="361"/>
      <c r="AC1" s="361"/>
      <c r="AD1" s="361"/>
      <c r="AE1" s="212"/>
    </row>
    <row r="2" spans="1:31" ht="15" customHeight="1">
      <c r="A2" s="71"/>
      <c r="B2" s="71"/>
      <c r="C2" s="71"/>
      <c r="D2" s="71"/>
      <c r="E2" s="72"/>
      <c r="F2" s="72"/>
      <c r="G2" s="156"/>
      <c r="H2" s="156"/>
      <c r="I2" s="156"/>
      <c r="J2" s="156"/>
      <c r="K2" s="156"/>
      <c r="L2" s="157"/>
      <c r="M2" s="157"/>
      <c r="N2" s="158"/>
      <c r="O2" s="156"/>
      <c r="P2" s="156"/>
      <c r="Q2" s="72"/>
      <c r="R2" s="372" t="s">
        <v>128</v>
      </c>
      <c r="S2" s="372"/>
      <c r="T2" s="372"/>
      <c r="U2" s="372"/>
      <c r="V2" s="372"/>
      <c r="W2" s="372"/>
      <c r="X2" s="360"/>
      <c r="Y2" s="361"/>
      <c r="Z2" s="361"/>
      <c r="AA2" s="361"/>
      <c r="AB2" s="361"/>
      <c r="AC2" s="361"/>
      <c r="AD2" s="361"/>
      <c r="AE2" s="212"/>
    </row>
    <row r="3" spans="1:31" ht="27.75" customHeight="1">
      <c r="A3" s="351" t="s">
        <v>92</v>
      </c>
      <c r="B3" s="371" t="s">
        <v>20</v>
      </c>
      <c r="C3" s="351" t="s">
        <v>129</v>
      </c>
      <c r="D3" s="351" t="s">
        <v>130</v>
      </c>
      <c r="E3" s="364" t="s">
        <v>190</v>
      </c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6"/>
      <c r="R3" s="346" t="s">
        <v>131</v>
      </c>
      <c r="S3" s="346"/>
      <c r="T3" s="346"/>
      <c r="U3" s="346"/>
      <c r="V3" s="346"/>
      <c r="W3" s="346"/>
      <c r="X3" s="211"/>
      <c r="Y3" s="212"/>
      <c r="Z3" s="212"/>
      <c r="AA3" s="212"/>
      <c r="AB3" s="212"/>
      <c r="AC3" s="212"/>
      <c r="AD3" s="212"/>
      <c r="AE3" s="212"/>
    </row>
    <row r="4" spans="1:31" ht="22.5" customHeight="1">
      <c r="A4" s="352"/>
      <c r="B4" s="373"/>
      <c r="C4" s="352"/>
      <c r="D4" s="352"/>
      <c r="E4" s="346" t="s">
        <v>132</v>
      </c>
      <c r="F4" s="346"/>
      <c r="G4" s="346"/>
      <c r="H4" s="364" t="s">
        <v>133</v>
      </c>
      <c r="I4" s="365"/>
      <c r="J4" s="365"/>
      <c r="K4" s="365"/>
      <c r="L4" s="365"/>
      <c r="M4" s="365"/>
      <c r="N4" s="365"/>
      <c r="O4" s="365"/>
      <c r="P4" s="365"/>
      <c r="Q4" s="366"/>
      <c r="R4" s="346" t="s">
        <v>10</v>
      </c>
      <c r="S4" s="346" t="s">
        <v>4</v>
      </c>
      <c r="T4" s="346"/>
      <c r="U4" s="346"/>
      <c r="V4" s="346"/>
      <c r="W4" s="346"/>
      <c r="X4" s="211"/>
      <c r="Y4" s="212"/>
      <c r="Z4" s="212"/>
      <c r="AA4" s="212"/>
      <c r="AB4" s="212"/>
      <c r="AC4" s="212"/>
      <c r="AD4" s="212"/>
      <c r="AE4" s="212"/>
    </row>
    <row r="5" spans="1:26" ht="19.5" customHeight="1">
      <c r="A5" s="352"/>
      <c r="B5" s="373"/>
      <c r="C5" s="352"/>
      <c r="D5" s="352"/>
      <c r="E5" s="346"/>
      <c r="F5" s="346"/>
      <c r="G5" s="346"/>
      <c r="H5" s="367" t="s">
        <v>178</v>
      </c>
      <c r="I5" s="369" t="s">
        <v>4</v>
      </c>
      <c r="J5" s="370"/>
      <c r="K5" s="370"/>
      <c r="L5" s="370"/>
      <c r="M5" s="370"/>
      <c r="N5" s="370"/>
      <c r="O5" s="370"/>
      <c r="P5" s="371"/>
      <c r="Q5" s="351" t="s">
        <v>134</v>
      </c>
      <c r="R5" s="346"/>
      <c r="S5" s="346" t="s">
        <v>189</v>
      </c>
      <c r="T5" s="346" t="s">
        <v>135</v>
      </c>
      <c r="U5" s="346" t="s">
        <v>136</v>
      </c>
      <c r="V5" s="346" t="s">
        <v>137</v>
      </c>
      <c r="W5" s="346" t="s">
        <v>138</v>
      </c>
      <c r="X5" s="138"/>
      <c r="Y5" s="138"/>
      <c r="Z5" s="138"/>
    </row>
    <row r="6" spans="1:28" ht="29.25" customHeight="1">
      <c r="A6" s="352"/>
      <c r="B6" s="373"/>
      <c r="C6" s="352"/>
      <c r="D6" s="352"/>
      <c r="E6" s="346" t="s">
        <v>10</v>
      </c>
      <c r="F6" s="346" t="s">
        <v>4</v>
      </c>
      <c r="G6" s="346"/>
      <c r="H6" s="368"/>
      <c r="I6" s="346" t="s">
        <v>139</v>
      </c>
      <c r="J6" s="346"/>
      <c r="K6" s="346"/>
      <c r="L6" s="346" t="s">
        <v>140</v>
      </c>
      <c r="M6" s="346"/>
      <c r="N6" s="346"/>
      <c r="O6" s="346" t="s">
        <v>141</v>
      </c>
      <c r="P6" s="346" t="s">
        <v>142</v>
      </c>
      <c r="Q6" s="352"/>
      <c r="R6" s="346"/>
      <c r="S6" s="362"/>
      <c r="T6" s="346"/>
      <c r="U6" s="346"/>
      <c r="V6" s="346"/>
      <c r="W6" s="346"/>
      <c r="X6" s="138"/>
      <c r="Y6" s="138"/>
      <c r="Z6" s="138"/>
      <c r="AB6" s="139"/>
    </row>
    <row r="7" spans="1:32" ht="84" customHeight="1">
      <c r="A7" s="353"/>
      <c r="B7" s="374"/>
      <c r="C7" s="352"/>
      <c r="D7" s="352"/>
      <c r="E7" s="351"/>
      <c r="F7" s="102" t="s">
        <v>143</v>
      </c>
      <c r="G7" s="102" t="s">
        <v>144</v>
      </c>
      <c r="H7" s="368"/>
      <c r="I7" s="102" t="s">
        <v>145</v>
      </c>
      <c r="J7" s="102" t="s">
        <v>146</v>
      </c>
      <c r="K7" s="102" t="s">
        <v>147</v>
      </c>
      <c r="L7" s="102" t="s">
        <v>148</v>
      </c>
      <c r="M7" s="102" t="s">
        <v>149</v>
      </c>
      <c r="N7" s="102" t="s">
        <v>150</v>
      </c>
      <c r="O7" s="351"/>
      <c r="P7" s="351"/>
      <c r="Q7" s="352"/>
      <c r="R7" s="351"/>
      <c r="S7" s="363"/>
      <c r="T7" s="351"/>
      <c r="U7" s="351"/>
      <c r="V7" s="351"/>
      <c r="W7" s="351"/>
      <c r="X7" s="138"/>
      <c r="Y7" s="138"/>
      <c r="Z7" s="138"/>
      <c r="AB7" s="139"/>
      <c r="AC7" s="206"/>
      <c r="AD7" s="206"/>
      <c r="AE7" s="206"/>
      <c r="AF7" s="206"/>
    </row>
    <row r="8" spans="1:36" ht="19.5" customHeight="1">
      <c r="A8" s="159"/>
      <c r="B8" s="160" t="s">
        <v>151</v>
      </c>
      <c r="C8" s="161">
        <v>1</v>
      </c>
      <c r="D8" s="162">
        <v>2</v>
      </c>
      <c r="E8" s="161">
        <v>3</v>
      </c>
      <c r="F8" s="162">
        <v>4</v>
      </c>
      <c r="G8" s="161">
        <v>5</v>
      </c>
      <c r="H8" s="162">
        <v>6</v>
      </c>
      <c r="I8" s="161">
        <v>7</v>
      </c>
      <c r="J8" s="162">
        <v>8</v>
      </c>
      <c r="K8" s="161">
        <v>9</v>
      </c>
      <c r="L8" s="162">
        <v>10</v>
      </c>
      <c r="M8" s="161">
        <v>11</v>
      </c>
      <c r="N8" s="162">
        <v>12</v>
      </c>
      <c r="O8" s="161">
        <v>13</v>
      </c>
      <c r="P8" s="162">
        <v>14</v>
      </c>
      <c r="Q8" s="161">
        <v>15</v>
      </c>
      <c r="R8" s="162">
        <v>16</v>
      </c>
      <c r="S8" s="161">
        <v>17</v>
      </c>
      <c r="T8" s="162">
        <v>18</v>
      </c>
      <c r="U8" s="161">
        <v>19</v>
      </c>
      <c r="V8" s="162">
        <v>20</v>
      </c>
      <c r="W8" s="161">
        <v>21</v>
      </c>
      <c r="X8" s="163"/>
      <c r="Y8" s="163"/>
      <c r="Z8" s="163"/>
      <c r="AA8" s="164"/>
      <c r="AB8" s="139"/>
      <c r="AC8" s="166"/>
      <c r="AD8" s="166"/>
      <c r="AE8" s="166"/>
      <c r="AF8" s="166"/>
      <c r="AG8" s="165"/>
      <c r="AH8" s="5"/>
      <c r="AI8" s="5"/>
      <c r="AJ8" s="5"/>
    </row>
    <row r="9" spans="1:36" s="174" customFormat="1" ht="17.25" customHeight="1">
      <c r="A9" s="349" t="s">
        <v>152</v>
      </c>
      <c r="B9" s="350"/>
      <c r="C9" s="167">
        <v>32</v>
      </c>
      <c r="D9" s="167">
        <v>3</v>
      </c>
      <c r="E9" s="167">
        <v>29</v>
      </c>
      <c r="F9" s="167">
        <v>0</v>
      </c>
      <c r="G9" s="167">
        <v>29</v>
      </c>
      <c r="H9" s="167">
        <v>29</v>
      </c>
      <c r="I9" s="167">
        <v>9</v>
      </c>
      <c r="J9" s="167">
        <v>0</v>
      </c>
      <c r="K9" s="167">
        <v>0</v>
      </c>
      <c r="L9" s="167">
        <v>2</v>
      </c>
      <c r="M9" s="167">
        <v>0</v>
      </c>
      <c r="N9" s="167">
        <v>5</v>
      </c>
      <c r="O9" s="167">
        <v>2</v>
      </c>
      <c r="P9" s="167">
        <v>11</v>
      </c>
      <c r="Q9" s="167">
        <v>0</v>
      </c>
      <c r="R9" s="167">
        <v>29</v>
      </c>
      <c r="S9" s="167">
        <v>5</v>
      </c>
      <c r="T9" s="167">
        <v>2</v>
      </c>
      <c r="U9" s="167">
        <v>0</v>
      </c>
      <c r="V9" s="167">
        <v>20</v>
      </c>
      <c r="W9" s="167">
        <v>2</v>
      </c>
      <c r="X9" s="168"/>
      <c r="Y9" s="168"/>
      <c r="Z9" s="168"/>
      <c r="AA9" s="169"/>
      <c r="AB9" s="170"/>
      <c r="AC9" s="223"/>
      <c r="AD9" s="224"/>
      <c r="AE9" s="171"/>
      <c r="AF9" s="171"/>
      <c r="AG9" s="172"/>
      <c r="AH9" s="173"/>
      <c r="AI9" s="173"/>
      <c r="AJ9" s="173"/>
    </row>
    <row r="10" spans="1:36" s="174" customFormat="1" ht="17.25" customHeight="1">
      <c r="A10" s="347" t="s">
        <v>153</v>
      </c>
      <c r="B10" s="348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8"/>
      <c r="Y10" s="168"/>
      <c r="Z10" s="168"/>
      <c r="AA10" s="169"/>
      <c r="AB10" s="170"/>
      <c r="AC10" s="223"/>
      <c r="AD10" s="224"/>
      <c r="AE10" s="171"/>
      <c r="AF10" s="171"/>
      <c r="AG10" s="172"/>
      <c r="AH10" s="173"/>
      <c r="AI10" s="173"/>
      <c r="AJ10" s="173"/>
    </row>
    <row r="11" spans="1:36" s="79" customFormat="1" ht="17.25" customHeight="1">
      <c r="A11" s="225" t="s">
        <v>0</v>
      </c>
      <c r="B11" s="226" t="s">
        <v>154</v>
      </c>
      <c r="C11" s="167">
        <v>9</v>
      </c>
      <c r="D11" s="167"/>
      <c r="E11" s="167">
        <v>9</v>
      </c>
      <c r="F11" s="167"/>
      <c r="G11" s="167">
        <v>9</v>
      </c>
      <c r="H11" s="167">
        <v>9</v>
      </c>
      <c r="I11" s="167">
        <v>9</v>
      </c>
      <c r="J11" s="167"/>
      <c r="K11" s="167"/>
      <c r="L11" s="167"/>
      <c r="M11" s="167"/>
      <c r="N11" s="167"/>
      <c r="O11" s="167"/>
      <c r="P11" s="167"/>
      <c r="Q11" s="167"/>
      <c r="R11" s="167">
        <v>9</v>
      </c>
      <c r="S11" s="167"/>
      <c r="T11" s="167"/>
      <c r="U11" s="167"/>
      <c r="V11" s="167">
        <v>7</v>
      </c>
      <c r="W11" s="167">
        <v>2</v>
      </c>
      <c r="X11" s="168"/>
      <c r="Y11" s="168"/>
      <c r="Z11" s="168"/>
      <c r="AA11" s="169"/>
      <c r="AB11" s="170"/>
      <c r="AC11" s="223"/>
      <c r="AD11" s="223"/>
      <c r="AE11" s="227"/>
      <c r="AF11" s="227"/>
      <c r="AG11" s="181"/>
      <c r="AH11" s="80"/>
      <c r="AI11" s="80"/>
      <c r="AJ11" s="80"/>
    </row>
    <row r="12" spans="1:36" s="79" customFormat="1" ht="17.25" customHeight="1">
      <c r="A12" s="175" t="s">
        <v>13</v>
      </c>
      <c r="B12" s="176" t="s">
        <v>155</v>
      </c>
      <c r="C12" s="177">
        <v>9</v>
      </c>
      <c r="D12" s="177"/>
      <c r="E12" s="167">
        <v>9</v>
      </c>
      <c r="F12" s="177"/>
      <c r="G12" s="178">
        <v>9</v>
      </c>
      <c r="H12" s="167">
        <v>9</v>
      </c>
      <c r="I12" s="177">
        <v>9</v>
      </c>
      <c r="J12" s="177"/>
      <c r="K12" s="177"/>
      <c r="L12" s="179"/>
      <c r="M12" s="179"/>
      <c r="N12" s="177"/>
      <c r="O12" s="179"/>
      <c r="P12" s="179"/>
      <c r="Q12" s="180"/>
      <c r="R12" s="177">
        <v>9</v>
      </c>
      <c r="S12" s="179"/>
      <c r="T12" s="179"/>
      <c r="U12" s="179"/>
      <c r="V12" s="179">
        <v>7</v>
      </c>
      <c r="W12" s="179">
        <v>2</v>
      </c>
      <c r="X12" s="168"/>
      <c r="Y12" s="168"/>
      <c r="Z12" s="168"/>
      <c r="AA12" s="169"/>
      <c r="AB12" s="170"/>
      <c r="AC12" s="181"/>
      <c r="AD12" s="181"/>
      <c r="AE12" s="181"/>
      <c r="AF12" s="181"/>
      <c r="AG12" s="181"/>
      <c r="AH12" s="80"/>
      <c r="AI12" s="80"/>
      <c r="AJ12" s="80"/>
    </row>
    <row r="13" spans="1:36" s="79" customFormat="1" ht="17.25" customHeight="1">
      <c r="A13" s="175" t="s">
        <v>14</v>
      </c>
      <c r="B13" s="176" t="s">
        <v>156</v>
      </c>
      <c r="C13" s="177"/>
      <c r="D13" s="177"/>
      <c r="E13" s="167"/>
      <c r="F13" s="177"/>
      <c r="G13" s="178"/>
      <c r="H13" s="167"/>
      <c r="I13" s="177"/>
      <c r="J13" s="177"/>
      <c r="K13" s="177"/>
      <c r="L13" s="179"/>
      <c r="M13" s="179"/>
      <c r="N13" s="177"/>
      <c r="O13" s="179"/>
      <c r="P13" s="179"/>
      <c r="Q13" s="180"/>
      <c r="R13" s="177"/>
      <c r="S13" s="179"/>
      <c r="T13" s="179"/>
      <c r="U13" s="179"/>
      <c r="V13" s="179"/>
      <c r="W13" s="179"/>
      <c r="X13" s="168"/>
      <c r="Y13" s="168"/>
      <c r="Z13" s="168"/>
      <c r="AA13" s="169"/>
      <c r="AB13" s="170"/>
      <c r="AC13" s="181"/>
      <c r="AD13" s="181"/>
      <c r="AE13" s="181"/>
      <c r="AF13" s="181"/>
      <c r="AG13" s="181"/>
      <c r="AH13" s="80"/>
      <c r="AI13" s="80"/>
      <c r="AJ13" s="80"/>
    </row>
    <row r="14" spans="1:36" s="79" customFormat="1" ht="17.25" customHeight="1">
      <c r="A14" s="175" t="s">
        <v>1</v>
      </c>
      <c r="B14" s="226" t="s">
        <v>8</v>
      </c>
      <c r="C14" s="183">
        <v>23</v>
      </c>
      <c r="D14" s="183">
        <v>3</v>
      </c>
      <c r="E14" s="167">
        <v>20</v>
      </c>
      <c r="F14" s="183"/>
      <c r="G14" s="184">
        <v>20</v>
      </c>
      <c r="H14" s="167">
        <v>20</v>
      </c>
      <c r="I14" s="183"/>
      <c r="J14" s="183"/>
      <c r="K14" s="183"/>
      <c r="L14" s="184">
        <v>2</v>
      </c>
      <c r="M14" s="184"/>
      <c r="N14" s="183">
        <v>5</v>
      </c>
      <c r="O14" s="184">
        <v>2</v>
      </c>
      <c r="P14" s="184">
        <v>11</v>
      </c>
      <c r="Q14" s="180"/>
      <c r="R14" s="177">
        <v>20</v>
      </c>
      <c r="S14" s="184">
        <v>5</v>
      </c>
      <c r="T14" s="184">
        <v>2</v>
      </c>
      <c r="U14" s="184"/>
      <c r="V14" s="184">
        <v>13</v>
      </c>
      <c r="W14" s="184"/>
      <c r="X14" s="168"/>
      <c r="Y14" s="168"/>
      <c r="Z14" s="168"/>
      <c r="AA14" s="169"/>
      <c r="AB14" s="170"/>
      <c r="AC14" s="181"/>
      <c r="AD14" s="181"/>
      <c r="AE14" s="181"/>
      <c r="AF14" s="181"/>
      <c r="AG14" s="181"/>
      <c r="AH14" s="80"/>
      <c r="AI14" s="80"/>
      <c r="AJ14" s="80"/>
    </row>
    <row r="15" spans="1:36" s="79" customFormat="1" ht="17.25" customHeight="1">
      <c r="A15" s="175" t="s">
        <v>13</v>
      </c>
      <c r="B15" s="226" t="s">
        <v>198</v>
      </c>
      <c r="C15" s="167">
        <v>1</v>
      </c>
      <c r="D15" s="167"/>
      <c r="E15" s="167">
        <v>1</v>
      </c>
      <c r="F15" s="167"/>
      <c r="G15" s="167">
        <v>1</v>
      </c>
      <c r="H15" s="167">
        <v>1</v>
      </c>
      <c r="I15" s="167"/>
      <c r="J15" s="167"/>
      <c r="K15" s="167"/>
      <c r="L15" s="167"/>
      <c r="M15" s="167"/>
      <c r="N15" s="167"/>
      <c r="O15" s="167"/>
      <c r="P15" s="167">
        <v>1</v>
      </c>
      <c r="Q15" s="167"/>
      <c r="R15" s="167">
        <v>1</v>
      </c>
      <c r="S15" s="167"/>
      <c r="T15" s="167"/>
      <c r="U15" s="167"/>
      <c r="V15" s="167">
        <v>1</v>
      </c>
      <c r="W15" s="167"/>
      <c r="X15" s="168"/>
      <c r="Y15" s="168"/>
      <c r="Z15" s="168"/>
      <c r="AA15" s="169"/>
      <c r="AB15" s="170"/>
      <c r="AC15" s="181"/>
      <c r="AD15" s="181"/>
      <c r="AE15" s="181"/>
      <c r="AF15" s="181"/>
      <c r="AG15" s="181"/>
      <c r="AH15" s="80"/>
      <c r="AI15" s="80"/>
      <c r="AJ15" s="80"/>
    </row>
    <row r="16" spans="1:36" s="79" customFormat="1" ht="17.25" customHeight="1">
      <c r="A16" s="182" t="s">
        <v>15</v>
      </c>
      <c r="B16" s="176" t="s">
        <v>155</v>
      </c>
      <c r="C16" s="183">
        <v>1</v>
      </c>
      <c r="D16" s="183"/>
      <c r="E16" s="167">
        <v>1</v>
      </c>
      <c r="F16" s="183"/>
      <c r="G16" s="184">
        <v>1</v>
      </c>
      <c r="H16" s="167">
        <v>1</v>
      </c>
      <c r="I16" s="183"/>
      <c r="J16" s="183"/>
      <c r="K16" s="183"/>
      <c r="L16" s="184"/>
      <c r="M16" s="184"/>
      <c r="N16" s="183"/>
      <c r="O16" s="184"/>
      <c r="P16" s="177">
        <v>1</v>
      </c>
      <c r="Q16" s="180"/>
      <c r="R16" s="177">
        <v>1</v>
      </c>
      <c r="S16" s="184"/>
      <c r="T16" s="184"/>
      <c r="U16" s="184"/>
      <c r="V16" s="177">
        <v>1</v>
      </c>
      <c r="W16" s="184"/>
      <c r="X16" s="168"/>
      <c r="Y16" s="168"/>
      <c r="Z16" s="168"/>
      <c r="AA16" s="169"/>
      <c r="AB16" s="170"/>
      <c r="AC16" s="181"/>
      <c r="AD16" s="181"/>
      <c r="AE16" s="181"/>
      <c r="AF16" s="181"/>
      <c r="AG16" s="181"/>
      <c r="AH16" s="80"/>
      <c r="AI16" s="80"/>
      <c r="AJ16" s="80"/>
    </row>
    <row r="17" spans="1:36" s="78" customFormat="1" ht="17.25" customHeight="1">
      <c r="A17" s="182" t="s">
        <v>16</v>
      </c>
      <c r="B17" s="176" t="s">
        <v>156</v>
      </c>
      <c r="C17" s="183"/>
      <c r="D17" s="183"/>
      <c r="E17" s="167"/>
      <c r="F17" s="183"/>
      <c r="G17" s="184"/>
      <c r="H17" s="167"/>
      <c r="I17" s="183"/>
      <c r="J17" s="183"/>
      <c r="K17" s="183"/>
      <c r="L17" s="184"/>
      <c r="M17" s="184"/>
      <c r="N17" s="183"/>
      <c r="O17" s="184"/>
      <c r="P17" s="184"/>
      <c r="Q17" s="180"/>
      <c r="R17" s="177"/>
      <c r="S17" s="184"/>
      <c r="T17" s="184"/>
      <c r="U17" s="184"/>
      <c r="V17" s="184"/>
      <c r="W17" s="184"/>
      <c r="X17" s="168"/>
      <c r="Y17" s="168"/>
      <c r="Z17" s="168"/>
      <c r="AA17" s="169"/>
      <c r="AB17" s="170"/>
      <c r="AC17" s="185"/>
      <c r="AD17" s="185"/>
      <c r="AE17" s="185"/>
      <c r="AF17" s="185"/>
      <c r="AG17" s="185"/>
      <c r="AH17" s="186"/>
      <c r="AI17" s="186"/>
      <c r="AJ17" s="186"/>
    </row>
    <row r="18" spans="1:36" s="79" customFormat="1" ht="17.25" customHeight="1">
      <c r="A18" s="225" t="s">
        <v>14</v>
      </c>
      <c r="B18" s="226" t="s">
        <v>310</v>
      </c>
      <c r="C18" s="167">
        <v>5</v>
      </c>
      <c r="D18" s="167">
        <v>3</v>
      </c>
      <c r="E18" s="167">
        <v>2</v>
      </c>
      <c r="F18" s="167"/>
      <c r="G18" s="167">
        <v>2</v>
      </c>
      <c r="H18" s="167">
        <v>2</v>
      </c>
      <c r="I18" s="167"/>
      <c r="J18" s="167"/>
      <c r="K18" s="167"/>
      <c r="L18" s="167"/>
      <c r="M18" s="167"/>
      <c r="N18" s="167"/>
      <c r="O18" s="167"/>
      <c r="P18" s="167">
        <v>2</v>
      </c>
      <c r="Q18" s="167"/>
      <c r="R18" s="167">
        <v>2</v>
      </c>
      <c r="S18" s="167">
        <v>2</v>
      </c>
      <c r="T18" s="167"/>
      <c r="U18" s="167"/>
      <c r="V18" s="167"/>
      <c r="W18" s="167"/>
      <c r="X18" s="168"/>
      <c r="Y18" s="168"/>
      <c r="Z18" s="168"/>
      <c r="AA18" s="169"/>
      <c r="AB18" s="170"/>
      <c r="AC18" s="181"/>
      <c r="AD18" s="181"/>
      <c r="AE18" s="181"/>
      <c r="AF18" s="181"/>
      <c r="AG18" s="181"/>
      <c r="AH18" s="80"/>
      <c r="AI18" s="80"/>
      <c r="AJ18" s="80"/>
    </row>
    <row r="19" spans="1:36" s="79" customFormat="1" ht="17.25" customHeight="1">
      <c r="A19" s="187" t="s">
        <v>17</v>
      </c>
      <c r="B19" s="176" t="s">
        <v>155</v>
      </c>
      <c r="C19" s="183">
        <v>5</v>
      </c>
      <c r="D19" s="183">
        <v>3</v>
      </c>
      <c r="E19" s="167">
        <v>2</v>
      </c>
      <c r="F19" s="183"/>
      <c r="G19" s="184">
        <v>2</v>
      </c>
      <c r="H19" s="167">
        <v>2</v>
      </c>
      <c r="I19" s="183"/>
      <c r="J19" s="183"/>
      <c r="K19" s="183"/>
      <c r="L19" s="184"/>
      <c r="M19" s="184"/>
      <c r="N19" s="183"/>
      <c r="O19" s="184"/>
      <c r="P19" s="184">
        <v>2</v>
      </c>
      <c r="Q19" s="180"/>
      <c r="R19" s="183">
        <v>2</v>
      </c>
      <c r="S19" s="184">
        <v>2</v>
      </c>
      <c r="T19" s="184"/>
      <c r="U19" s="184"/>
      <c r="V19" s="184"/>
      <c r="W19" s="184"/>
      <c r="X19" s="168"/>
      <c r="Y19" s="168"/>
      <c r="Z19" s="168"/>
      <c r="AA19" s="169"/>
      <c r="AB19" s="170"/>
      <c r="AC19" s="181"/>
      <c r="AD19" s="181"/>
      <c r="AE19" s="181"/>
      <c r="AF19" s="181"/>
      <c r="AG19" s="181"/>
      <c r="AH19" s="80"/>
      <c r="AI19" s="80"/>
      <c r="AJ19" s="80"/>
    </row>
    <row r="20" spans="1:33" s="78" customFormat="1" ht="17.25" customHeight="1">
      <c r="A20" s="187" t="s">
        <v>18</v>
      </c>
      <c r="B20" s="176" t="s">
        <v>156</v>
      </c>
      <c r="C20" s="183"/>
      <c r="D20" s="183"/>
      <c r="E20" s="167"/>
      <c r="F20" s="183"/>
      <c r="G20" s="184"/>
      <c r="H20" s="167"/>
      <c r="I20" s="183"/>
      <c r="J20" s="183"/>
      <c r="K20" s="183"/>
      <c r="L20" s="184"/>
      <c r="M20" s="184"/>
      <c r="N20" s="183"/>
      <c r="O20" s="184"/>
      <c r="P20" s="184"/>
      <c r="Q20" s="180"/>
      <c r="R20" s="183"/>
      <c r="S20" s="184"/>
      <c r="T20" s="184"/>
      <c r="U20" s="184"/>
      <c r="V20" s="184"/>
      <c r="W20" s="184"/>
      <c r="X20" s="168"/>
      <c r="Y20" s="168"/>
      <c r="Z20" s="168"/>
      <c r="AA20" s="169"/>
      <c r="AB20" s="170"/>
      <c r="AC20" s="188"/>
      <c r="AD20" s="188"/>
      <c r="AE20" s="188"/>
      <c r="AF20" s="188"/>
      <c r="AG20" s="188"/>
    </row>
    <row r="21" spans="1:36" s="79" customFormat="1" ht="17.25" customHeight="1">
      <c r="A21" s="175" t="s">
        <v>19</v>
      </c>
      <c r="B21" s="226" t="s">
        <v>200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8"/>
      <c r="Y21" s="168"/>
      <c r="Z21" s="168"/>
      <c r="AA21" s="169"/>
      <c r="AB21" s="170"/>
      <c r="AC21" s="181"/>
      <c r="AD21" s="181"/>
      <c r="AE21" s="181"/>
      <c r="AF21" s="181"/>
      <c r="AG21" s="181"/>
      <c r="AH21" s="80"/>
      <c r="AI21" s="80"/>
      <c r="AJ21" s="80"/>
    </row>
    <row r="22" spans="1:36" s="79" customFormat="1" ht="17.25" customHeight="1">
      <c r="A22" s="175" t="s">
        <v>42</v>
      </c>
      <c r="B22" s="176" t="s">
        <v>155</v>
      </c>
      <c r="C22" s="183"/>
      <c r="D22" s="183"/>
      <c r="E22" s="167"/>
      <c r="F22" s="183"/>
      <c r="G22" s="184"/>
      <c r="H22" s="167"/>
      <c r="I22" s="183"/>
      <c r="J22" s="183"/>
      <c r="K22" s="183"/>
      <c r="L22" s="184"/>
      <c r="M22" s="184"/>
      <c r="N22" s="183"/>
      <c r="O22" s="184"/>
      <c r="P22" s="184"/>
      <c r="Q22" s="180"/>
      <c r="R22" s="183"/>
      <c r="S22" s="184"/>
      <c r="T22" s="184"/>
      <c r="U22" s="184"/>
      <c r="V22" s="184"/>
      <c r="W22" s="184"/>
      <c r="X22" s="168"/>
      <c r="Y22" s="168"/>
      <c r="Z22" s="168"/>
      <c r="AA22" s="169"/>
      <c r="AB22" s="170"/>
      <c r="AC22" s="207"/>
      <c r="AD22" s="181"/>
      <c r="AE22" s="181"/>
      <c r="AF22" s="181"/>
      <c r="AG22" s="181"/>
      <c r="AH22" s="80"/>
      <c r="AI22" s="80"/>
      <c r="AJ22" s="80"/>
    </row>
    <row r="23" spans="1:36" s="78" customFormat="1" ht="17.25" customHeight="1">
      <c r="A23" s="175" t="s">
        <v>43</v>
      </c>
      <c r="B23" s="176" t="s">
        <v>156</v>
      </c>
      <c r="C23" s="183"/>
      <c r="D23" s="183"/>
      <c r="E23" s="167"/>
      <c r="F23" s="183"/>
      <c r="G23" s="184"/>
      <c r="H23" s="167"/>
      <c r="I23" s="183"/>
      <c r="J23" s="183"/>
      <c r="K23" s="183"/>
      <c r="L23" s="184"/>
      <c r="M23" s="184"/>
      <c r="N23" s="183"/>
      <c r="O23" s="184"/>
      <c r="P23" s="184"/>
      <c r="Q23" s="180"/>
      <c r="R23" s="183"/>
      <c r="S23" s="184"/>
      <c r="T23" s="184"/>
      <c r="U23" s="184"/>
      <c r="V23" s="184"/>
      <c r="W23" s="184"/>
      <c r="X23" s="168"/>
      <c r="Y23" s="168"/>
      <c r="Z23" s="168"/>
      <c r="AA23" s="169"/>
      <c r="AB23" s="170"/>
      <c r="AC23" s="185"/>
      <c r="AD23" s="185"/>
      <c r="AE23" s="185"/>
      <c r="AF23" s="185"/>
      <c r="AG23" s="185"/>
      <c r="AH23" s="186"/>
      <c r="AI23" s="186"/>
      <c r="AJ23" s="186"/>
    </row>
    <row r="24" spans="1:36" s="79" customFormat="1" ht="17.25" customHeight="1">
      <c r="A24" s="225" t="s">
        <v>21</v>
      </c>
      <c r="B24" s="226" t="s">
        <v>202</v>
      </c>
      <c r="C24" s="167">
        <v>5</v>
      </c>
      <c r="D24" s="167"/>
      <c r="E24" s="167">
        <v>5</v>
      </c>
      <c r="F24" s="167"/>
      <c r="G24" s="167">
        <v>5</v>
      </c>
      <c r="H24" s="167">
        <v>5</v>
      </c>
      <c r="I24" s="167"/>
      <c r="J24" s="167"/>
      <c r="K24" s="167"/>
      <c r="L24" s="167"/>
      <c r="M24" s="167"/>
      <c r="N24" s="167">
        <v>4</v>
      </c>
      <c r="O24" s="167"/>
      <c r="P24" s="167">
        <v>1</v>
      </c>
      <c r="Q24" s="167"/>
      <c r="R24" s="167">
        <v>5</v>
      </c>
      <c r="S24" s="167"/>
      <c r="T24" s="167">
        <v>1</v>
      </c>
      <c r="U24" s="167"/>
      <c r="V24" s="167">
        <v>4</v>
      </c>
      <c r="W24" s="167"/>
      <c r="X24" s="168"/>
      <c r="Y24" s="168"/>
      <c r="Z24" s="168"/>
      <c r="AA24" s="169"/>
      <c r="AB24" s="170"/>
      <c r="AC24" s="181"/>
      <c r="AD24" s="181"/>
      <c r="AE24" s="181"/>
      <c r="AF24" s="181"/>
      <c r="AG24" s="181"/>
      <c r="AH24" s="80"/>
      <c r="AI24" s="80"/>
      <c r="AJ24" s="80"/>
    </row>
    <row r="25" spans="1:36" s="79" customFormat="1" ht="17.25" customHeight="1">
      <c r="A25" s="187" t="s">
        <v>44</v>
      </c>
      <c r="B25" s="176" t="s">
        <v>155</v>
      </c>
      <c r="C25" s="183">
        <v>5</v>
      </c>
      <c r="D25" s="183"/>
      <c r="E25" s="167">
        <v>5</v>
      </c>
      <c r="F25" s="183"/>
      <c r="G25" s="184">
        <v>5</v>
      </c>
      <c r="H25" s="167">
        <v>5</v>
      </c>
      <c r="I25" s="183"/>
      <c r="J25" s="183"/>
      <c r="K25" s="183"/>
      <c r="L25" s="184"/>
      <c r="M25" s="184"/>
      <c r="N25" s="183">
        <v>4</v>
      </c>
      <c r="O25" s="184"/>
      <c r="P25" s="184">
        <v>1</v>
      </c>
      <c r="Q25" s="180"/>
      <c r="R25" s="183">
        <v>5</v>
      </c>
      <c r="S25" s="184"/>
      <c r="T25" s="184">
        <v>1</v>
      </c>
      <c r="U25" s="184"/>
      <c r="V25" s="184">
        <v>4</v>
      </c>
      <c r="W25" s="184"/>
      <c r="X25" s="168"/>
      <c r="Y25" s="168"/>
      <c r="Z25" s="168"/>
      <c r="AA25" s="169"/>
      <c r="AB25" s="170"/>
      <c r="AC25" s="181"/>
      <c r="AD25" s="181"/>
      <c r="AE25" s="181"/>
      <c r="AF25" s="181"/>
      <c r="AG25" s="181"/>
      <c r="AH25" s="80"/>
      <c r="AI25" s="80"/>
      <c r="AJ25" s="80"/>
    </row>
    <row r="26" spans="1:33" s="78" customFormat="1" ht="17.25" customHeight="1">
      <c r="A26" s="187" t="s">
        <v>45</v>
      </c>
      <c r="B26" s="176" t="s">
        <v>156</v>
      </c>
      <c r="C26" s="183"/>
      <c r="D26" s="183"/>
      <c r="E26" s="167"/>
      <c r="F26" s="183"/>
      <c r="G26" s="184"/>
      <c r="H26" s="167"/>
      <c r="I26" s="183"/>
      <c r="J26" s="183"/>
      <c r="K26" s="183"/>
      <c r="L26" s="184"/>
      <c r="M26" s="184"/>
      <c r="N26" s="183"/>
      <c r="O26" s="184"/>
      <c r="P26" s="184"/>
      <c r="Q26" s="180"/>
      <c r="R26" s="183"/>
      <c r="S26" s="184"/>
      <c r="T26" s="184"/>
      <c r="U26" s="184"/>
      <c r="V26" s="184"/>
      <c r="W26" s="184"/>
      <c r="X26" s="168"/>
      <c r="Y26" s="168"/>
      <c r="Z26" s="168"/>
      <c r="AA26" s="169"/>
      <c r="AB26" s="170"/>
      <c r="AC26" s="188"/>
      <c r="AD26" s="188"/>
      <c r="AE26" s="188"/>
      <c r="AF26" s="188"/>
      <c r="AG26" s="188"/>
    </row>
    <row r="27" spans="1:36" s="79" customFormat="1" ht="17.25" customHeight="1">
      <c r="A27" s="175" t="s">
        <v>22</v>
      </c>
      <c r="B27" s="226" t="s">
        <v>204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8"/>
      <c r="Y27" s="168"/>
      <c r="Z27" s="168"/>
      <c r="AA27" s="169"/>
      <c r="AB27" s="170"/>
      <c r="AC27" s="181"/>
      <c r="AD27" s="181"/>
      <c r="AE27" s="181"/>
      <c r="AF27" s="181"/>
      <c r="AG27" s="181"/>
      <c r="AH27" s="80"/>
      <c r="AI27" s="80"/>
      <c r="AJ27" s="80"/>
    </row>
    <row r="28" spans="1:36" s="79" customFormat="1" ht="17.25" customHeight="1">
      <c r="A28" s="175" t="s">
        <v>58</v>
      </c>
      <c r="B28" s="176" t="s">
        <v>155</v>
      </c>
      <c r="C28" s="183"/>
      <c r="D28" s="183"/>
      <c r="E28" s="167"/>
      <c r="F28" s="183"/>
      <c r="G28" s="184"/>
      <c r="H28" s="167"/>
      <c r="I28" s="183"/>
      <c r="J28" s="183"/>
      <c r="K28" s="183"/>
      <c r="L28" s="184"/>
      <c r="M28" s="184"/>
      <c r="N28" s="183"/>
      <c r="O28" s="184"/>
      <c r="P28" s="184"/>
      <c r="Q28" s="180"/>
      <c r="R28" s="183"/>
      <c r="S28" s="184"/>
      <c r="T28" s="184"/>
      <c r="U28" s="184"/>
      <c r="V28" s="184"/>
      <c r="W28" s="184"/>
      <c r="X28" s="168"/>
      <c r="Y28" s="168"/>
      <c r="Z28" s="168"/>
      <c r="AA28" s="169"/>
      <c r="AB28" s="170"/>
      <c r="AC28" s="181"/>
      <c r="AD28" s="181"/>
      <c r="AE28" s="181"/>
      <c r="AF28" s="181"/>
      <c r="AG28" s="181"/>
      <c r="AH28" s="80"/>
      <c r="AI28" s="80"/>
      <c r="AJ28" s="80"/>
    </row>
    <row r="29" spans="1:36" s="78" customFormat="1" ht="17.25" customHeight="1">
      <c r="A29" s="175" t="s">
        <v>46</v>
      </c>
      <c r="B29" s="176" t="s">
        <v>156</v>
      </c>
      <c r="C29" s="183"/>
      <c r="D29" s="183"/>
      <c r="E29" s="167"/>
      <c r="F29" s="183"/>
      <c r="G29" s="184"/>
      <c r="H29" s="167"/>
      <c r="I29" s="183"/>
      <c r="J29" s="183"/>
      <c r="K29" s="183"/>
      <c r="L29" s="184"/>
      <c r="M29" s="184"/>
      <c r="N29" s="183"/>
      <c r="O29" s="184"/>
      <c r="P29" s="184"/>
      <c r="Q29" s="180"/>
      <c r="R29" s="183"/>
      <c r="S29" s="184"/>
      <c r="T29" s="184"/>
      <c r="U29" s="184"/>
      <c r="V29" s="184"/>
      <c r="W29" s="184"/>
      <c r="X29" s="168"/>
      <c r="Y29" s="168"/>
      <c r="Z29" s="168"/>
      <c r="AA29" s="169"/>
      <c r="AB29" s="170"/>
      <c r="AC29" s="185"/>
      <c r="AD29" s="185"/>
      <c r="AE29" s="185"/>
      <c r="AF29" s="185"/>
      <c r="AG29" s="185"/>
      <c r="AH29" s="186"/>
      <c r="AI29" s="186"/>
      <c r="AJ29" s="186"/>
    </row>
    <row r="30" spans="1:36" s="79" customFormat="1" ht="17.25" customHeight="1">
      <c r="A30" s="225" t="s">
        <v>23</v>
      </c>
      <c r="B30" s="226" t="s">
        <v>206</v>
      </c>
      <c r="C30" s="167">
        <v>1</v>
      </c>
      <c r="D30" s="167"/>
      <c r="E30" s="167">
        <v>1</v>
      </c>
      <c r="F30" s="167"/>
      <c r="G30" s="167">
        <v>1</v>
      </c>
      <c r="H30" s="167">
        <v>1</v>
      </c>
      <c r="I30" s="167"/>
      <c r="J30" s="167"/>
      <c r="K30" s="167"/>
      <c r="L30" s="167"/>
      <c r="M30" s="167"/>
      <c r="N30" s="167"/>
      <c r="O30" s="167"/>
      <c r="P30" s="167">
        <v>1</v>
      </c>
      <c r="Q30" s="167"/>
      <c r="R30" s="167">
        <v>1</v>
      </c>
      <c r="S30" s="167"/>
      <c r="T30" s="167"/>
      <c r="U30" s="167"/>
      <c r="V30" s="167">
        <v>1</v>
      </c>
      <c r="W30" s="167"/>
      <c r="X30" s="168"/>
      <c r="Y30" s="168"/>
      <c r="Z30" s="168"/>
      <c r="AA30" s="169"/>
      <c r="AB30" s="170"/>
      <c r="AC30" s="181"/>
      <c r="AD30" s="181"/>
      <c r="AE30" s="181"/>
      <c r="AF30" s="181"/>
      <c r="AG30" s="181"/>
      <c r="AH30" s="80"/>
      <c r="AI30" s="80"/>
      <c r="AJ30" s="80"/>
    </row>
    <row r="31" spans="1:36" s="79" customFormat="1" ht="17.25" customHeight="1">
      <c r="A31" s="187" t="s">
        <v>284</v>
      </c>
      <c r="B31" s="176" t="s">
        <v>155</v>
      </c>
      <c r="C31" s="183">
        <v>1</v>
      </c>
      <c r="D31" s="183"/>
      <c r="E31" s="167">
        <v>1</v>
      </c>
      <c r="F31" s="183"/>
      <c r="G31" s="184">
        <v>1</v>
      </c>
      <c r="H31" s="167">
        <v>1</v>
      </c>
      <c r="I31" s="183"/>
      <c r="J31" s="183"/>
      <c r="K31" s="183"/>
      <c r="L31" s="184"/>
      <c r="M31" s="184"/>
      <c r="N31" s="183"/>
      <c r="O31" s="184"/>
      <c r="P31" s="184">
        <v>1</v>
      </c>
      <c r="Q31" s="180"/>
      <c r="R31" s="183">
        <v>1</v>
      </c>
      <c r="S31" s="184"/>
      <c r="T31" s="184"/>
      <c r="U31" s="184"/>
      <c r="V31" s="184">
        <v>1</v>
      </c>
      <c r="W31" s="184"/>
      <c r="X31" s="168"/>
      <c r="Y31" s="168"/>
      <c r="Z31" s="168"/>
      <c r="AA31" s="169"/>
      <c r="AB31" s="170"/>
      <c r="AC31" s="181"/>
      <c r="AD31" s="181"/>
      <c r="AE31" s="181"/>
      <c r="AF31" s="181"/>
      <c r="AG31" s="181"/>
      <c r="AH31" s="80"/>
      <c r="AI31" s="80"/>
      <c r="AJ31" s="80"/>
    </row>
    <row r="32" spans="1:33" s="78" customFormat="1" ht="17.25" customHeight="1">
      <c r="A32" s="187" t="s">
        <v>285</v>
      </c>
      <c r="B32" s="176" t="s">
        <v>156</v>
      </c>
      <c r="C32" s="183"/>
      <c r="D32" s="183"/>
      <c r="E32" s="167"/>
      <c r="F32" s="183"/>
      <c r="G32" s="184"/>
      <c r="H32" s="167"/>
      <c r="I32" s="183"/>
      <c r="J32" s="183"/>
      <c r="K32" s="183"/>
      <c r="L32" s="184"/>
      <c r="M32" s="184"/>
      <c r="N32" s="183"/>
      <c r="O32" s="184"/>
      <c r="P32" s="184"/>
      <c r="Q32" s="180"/>
      <c r="R32" s="183"/>
      <c r="S32" s="184"/>
      <c r="T32" s="184"/>
      <c r="U32" s="184"/>
      <c r="V32" s="184"/>
      <c r="W32" s="184"/>
      <c r="X32" s="168"/>
      <c r="Y32" s="168"/>
      <c r="Z32" s="168"/>
      <c r="AA32" s="169"/>
      <c r="AB32" s="170"/>
      <c r="AC32" s="188"/>
      <c r="AD32" s="188"/>
      <c r="AE32" s="188"/>
      <c r="AF32" s="188"/>
      <c r="AG32" s="188"/>
    </row>
    <row r="33" spans="1:36" s="79" customFormat="1" ht="17.25" customHeight="1">
      <c r="A33" s="175" t="s">
        <v>24</v>
      </c>
      <c r="B33" s="226" t="s">
        <v>208</v>
      </c>
      <c r="C33" s="167">
        <v>2</v>
      </c>
      <c r="D33" s="167"/>
      <c r="E33" s="167">
        <v>2</v>
      </c>
      <c r="F33" s="167"/>
      <c r="G33" s="167">
        <v>2</v>
      </c>
      <c r="H33" s="167">
        <v>2</v>
      </c>
      <c r="I33" s="167"/>
      <c r="J33" s="167"/>
      <c r="K33" s="167"/>
      <c r="L33" s="167"/>
      <c r="M33" s="167"/>
      <c r="N33" s="167">
        <v>1</v>
      </c>
      <c r="O33" s="167"/>
      <c r="P33" s="167">
        <v>1</v>
      </c>
      <c r="Q33" s="167"/>
      <c r="R33" s="167">
        <v>2</v>
      </c>
      <c r="S33" s="167">
        <v>2</v>
      </c>
      <c r="T33" s="167"/>
      <c r="U33" s="167"/>
      <c r="V33" s="167"/>
      <c r="W33" s="167"/>
      <c r="X33" s="168"/>
      <c r="Y33" s="168"/>
      <c r="Z33" s="168"/>
      <c r="AA33" s="169"/>
      <c r="AB33" s="170"/>
      <c r="AC33" s="181"/>
      <c r="AD33" s="181"/>
      <c r="AE33" s="181"/>
      <c r="AF33" s="181"/>
      <c r="AG33" s="181"/>
      <c r="AH33" s="80"/>
      <c r="AI33" s="80"/>
      <c r="AJ33" s="80"/>
    </row>
    <row r="34" spans="1:36" s="79" customFormat="1" ht="17.25" customHeight="1">
      <c r="A34" s="175" t="s">
        <v>286</v>
      </c>
      <c r="B34" s="176" t="s">
        <v>155</v>
      </c>
      <c r="C34" s="183">
        <v>2</v>
      </c>
      <c r="D34" s="183"/>
      <c r="E34" s="167">
        <v>2</v>
      </c>
      <c r="F34" s="183"/>
      <c r="G34" s="184">
        <v>2</v>
      </c>
      <c r="H34" s="167">
        <v>2</v>
      </c>
      <c r="I34" s="183"/>
      <c r="J34" s="183"/>
      <c r="K34" s="183"/>
      <c r="L34" s="184"/>
      <c r="M34" s="184"/>
      <c r="N34" s="183">
        <v>1</v>
      </c>
      <c r="O34" s="184"/>
      <c r="P34" s="184">
        <v>1</v>
      </c>
      <c r="Q34" s="180"/>
      <c r="R34" s="183">
        <v>2</v>
      </c>
      <c r="S34" s="184">
        <v>2</v>
      </c>
      <c r="T34" s="184"/>
      <c r="U34" s="184"/>
      <c r="V34" s="184"/>
      <c r="W34" s="184"/>
      <c r="X34" s="168"/>
      <c r="Y34" s="168"/>
      <c r="Z34" s="168"/>
      <c r="AA34" s="169"/>
      <c r="AB34" s="170"/>
      <c r="AC34" s="181"/>
      <c r="AD34" s="181"/>
      <c r="AE34" s="181"/>
      <c r="AF34" s="181"/>
      <c r="AG34" s="181"/>
      <c r="AH34" s="80"/>
      <c r="AI34" s="80"/>
      <c r="AJ34" s="80"/>
    </row>
    <row r="35" spans="1:36" s="78" customFormat="1" ht="17.25" customHeight="1">
      <c r="A35" s="175" t="s">
        <v>287</v>
      </c>
      <c r="B35" s="176" t="s">
        <v>156</v>
      </c>
      <c r="C35" s="183"/>
      <c r="D35" s="183"/>
      <c r="E35" s="167"/>
      <c r="F35" s="183"/>
      <c r="G35" s="184"/>
      <c r="H35" s="167"/>
      <c r="I35" s="183"/>
      <c r="J35" s="183"/>
      <c r="K35" s="183"/>
      <c r="L35" s="184"/>
      <c r="M35" s="184"/>
      <c r="N35" s="183"/>
      <c r="O35" s="184"/>
      <c r="P35" s="184"/>
      <c r="Q35" s="180"/>
      <c r="R35" s="183"/>
      <c r="S35" s="184"/>
      <c r="T35" s="184"/>
      <c r="U35" s="184"/>
      <c r="V35" s="184"/>
      <c r="W35" s="184"/>
      <c r="X35" s="168"/>
      <c r="Y35" s="168"/>
      <c r="Z35" s="168"/>
      <c r="AA35" s="169"/>
      <c r="AB35" s="170"/>
      <c r="AC35" s="185"/>
      <c r="AD35" s="185"/>
      <c r="AE35" s="185"/>
      <c r="AF35" s="185"/>
      <c r="AG35" s="185"/>
      <c r="AH35" s="186"/>
      <c r="AI35" s="186"/>
      <c r="AJ35" s="186"/>
    </row>
    <row r="36" spans="1:36" s="79" customFormat="1" ht="17.25" customHeight="1">
      <c r="A36" s="225" t="s">
        <v>25</v>
      </c>
      <c r="B36" s="226" t="s">
        <v>210</v>
      </c>
      <c r="C36" s="167">
        <v>3</v>
      </c>
      <c r="D36" s="167"/>
      <c r="E36" s="167">
        <v>3</v>
      </c>
      <c r="F36" s="167"/>
      <c r="G36" s="167">
        <v>3</v>
      </c>
      <c r="H36" s="167">
        <v>3</v>
      </c>
      <c r="I36" s="167"/>
      <c r="J36" s="167"/>
      <c r="K36" s="167"/>
      <c r="L36" s="167">
        <v>1</v>
      </c>
      <c r="M36" s="167"/>
      <c r="N36" s="167"/>
      <c r="O36" s="167">
        <v>2</v>
      </c>
      <c r="P36" s="167"/>
      <c r="Q36" s="167"/>
      <c r="R36" s="167">
        <v>3</v>
      </c>
      <c r="S36" s="167">
        <v>1</v>
      </c>
      <c r="T36" s="167"/>
      <c r="U36" s="167"/>
      <c r="V36" s="167">
        <v>2</v>
      </c>
      <c r="W36" s="167"/>
      <c r="X36" s="168"/>
      <c r="Y36" s="168"/>
      <c r="Z36" s="168"/>
      <c r="AA36" s="169"/>
      <c r="AB36" s="170"/>
      <c r="AC36" s="181"/>
      <c r="AD36" s="181"/>
      <c r="AE36" s="181"/>
      <c r="AF36" s="181"/>
      <c r="AG36" s="181"/>
      <c r="AH36" s="80"/>
      <c r="AI36" s="80"/>
      <c r="AJ36" s="80"/>
    </row>
    <row r="37" spans="1:36" s="79" customFormat="1" ht="17.25" customHeight="1">
      <c r="A37" s="187" t="s">
        <v>288</v>
      </c>
      <c r="B37" s="176" t="s">
        <v>155</v>
      </c>
      <c r="C37" s="183">
        <v>3</v>
      </c>
      <c r="D37" s="183"/>
      <c r="E37" s="167">
        <v>3</v>
      </c>
      <c r="F37" s="183"/>
      <c r="G37" s="184">
        <v>3</v>
      </c>
      <c r="H37" s="167">
        <v>3</v>
      </c>
      <c r="I37" s="183"/>
      <c r="J37" s="183"/>
      <c r="K37" s="183"/>
      <c r="L37" s="184">
        <v>1</v>
      </c>
      <c r="M37" s="184"/>
      <c r="N37" s="183"/>
      <c r="O37" s="184">
        <v>2</v>
      </c>
      <c r="P37" s="184"/>
      <c r="Q37" s="180"/>
      <c r="R37" s="183">
        <v>3</v>
      </c>
      <c r="S37" s="184">
        <v>1</v>
      </c>
      <c r="T37" s="184"/>
      <c r="U37" s="184"/>
      <c r="V37" s="184">
        <v>2</v>
      </c>
      <c r="W37" s="184"/>
      <c r="X37" s="168"/>
      <c r="Y37" s="168"/>
      <c r="Z37" s="168"/>
      <c r="AA37" s="169"/>
      <c r="AB37" s="170"/>
      <c r="AC37" s="181"/>
      <c r="AD37" s="181"/>
      <c r="AE37" s="181"/>
      <c r="AF37" s="181"/>
      <c r="AG37" s="181"/>
      <c r="AH37" s="80"/>
      <c r="AI37" s="80"/>
      <c r="AJ37" s="80"/>
    </row>
    <row r="38" spans="1:33" s="78" customFormat="1" ht="17.25" customHeight="1">
      <c r="A38" s="187" t="s">
        <v>289</v>
      </c>
      <c r="B38" s="176" t="s">
        <v>156</v>
      </c>
      <c r="C38" s="183"/>
      <c r="D38" s="183"/>
      <c r="E38" s="167"/>
      <c r="F38" s="183"/>
      <c r="G38" s="184"/>
      <c r="H38" s="167"/>
      <c r="I38" s="183"/>
      <c r="J38" s="183"/>
      <c r="K38" s="183"/>
      <c r="L38" s="184"/>
      <c r="M38" s="184"/>
      <c r="N38" s="183"/>
      <c r="O38" s="184"/>
      <c r="P38" s="184"/>
      <c r="Q38" s="180"/>
      <c r="R38" s="183"/>
      <c r="S38" s="184"/>
      <c r="T38" s="184"/>
      <c r="U38" s="184"/>
      <c r="V38" s="184"/>
      <c r="W38" s="184"/>
      <c r="X38" s="168"/>
      <c r="Y38" s="168"/>
      <c r="Z38" s="168"/>
      <c r="AA38" s="169"/>
      <c r="AB38" s="170"/>
      <c r="AC38" s="188"/>
      <c r="AD38" s="188"/>
      <c r="AE38" s="188"/>
      <c r="AF38" s="188"/>
      <c r="AG38" s="188"/>
    </row>
    <row r="39" spans="1:36" s="79" customFormat="1" ht="17.25" customHeight="1">
      <c r="A39" s="175" t="s">
        <v>26</v>
      </c>
      <c r="B39" s="226" t="s">
        <v>212</v>
      </c>
      <c r="C39" s="167">
        <v>3</v>
      </c>
      <c r="D39" s="167"/>
      <c r="E39" s="167">
        <v>3</v>
      </c>
      <c r="F39" s="167"/>
      <c r="G39" s="167">
        <v>3</v>
      </c>
      <c r="H39" s="167">
        <v>3</v>
      </c>
      <c r="I39" s="167"/>
      <c r="J39" s="167"/>
      <c r="K39" s="167"/>
      <c r="L39" s="167">
        <v>1</v>
      </c>
      <c r="M39" s="167"/>
      <c r="N39" s="167"/>
      <c r="O39" s="167"/>
      <c r="P39" s="167">
        <v>2</v>
      </c>
      <c r="Q39" s="167"/>
      <c r="R39" s="167">
        <v>3</v>
      </c>
      <c r="S39" s="167"/>
      <c r="T39" s="167">
        <v>1</v>
      </c>
      <c r="U39" s="167"/>
      <c r="V39" s="167">
        <v>2</v>
      </c>
      <c r="W39" s="167"/>
      <c r="X39" s="168"/>
      <c r="Y39" s="168"/>
      <c r="Z39" s="168"/>
      <c r="AA39" s="169"/>
      <c r="AB39" s="170"/>
      <c r="AC39" s="181"/>
      <c r="AD39" s="181"/>
      <c r="AE39" s="181"/>
      <c r="AF39" s="181"/>
      <c r="AG39" s="181"/>
      <c r="AH39" s="80"/>
      <c r="AI39" s="80"/>
      <c r="AJ39" s="80"/>
    </row>
    <row r="40" spans="1:36" s="79" customFormat="1" ht="17.25" customHeight="1">
      <c r="A40" s="175" t="s">
        <v>290</v>
      </c>
      <c r="B40" s="176" t="s">
        <v>155</v>
      </c>
      <c r="C40" s="184">
        <v>3</v>
      </c>
      <c r="D40" s="183"/>
      <c r="E40" s="167">
        <v>3</v>
      </c>
      <c r="F40" s="183"/>
      <c r="G40" s="184">
        <v>3</v>
      </c>
      <c r="H40" s="167">
        <v>3</v>
      </c>
      <c r="I40" s="183"/>
      <c r="J40" s="183"/>
      <c r="K40" s="183"/>
      <c r="L40" s="184">
        <v>1</v>
      </c>
      <c r="M40" s="184"/>
      <c r="N40" s="183"/>
      <c r="O40" s="184"/>
      <c r="P40" s="184">
        <v>2</v>
      </c>
      <c r="Q40" s="180"/>
      <c r="R40" s="183">
        <v>3</v>
      </c>
      <c r="S40" s="184"/>
      <c r="T40" s="184">
        <v>1</v>
      </c>
      <c r="U40" s="184"/>
      <c r="V40" s="184">
        <v>2</v>
      </c>
      <c r="W40" s="184"/>
      <c r="X40" s="168"/>
      <c r="Y40" s="168"/>
      <c r="Z40" s="168"/>
      <c r="AA40" s="169"/>
      <c r="AB40" s="170"/>
      <c r="AC40" s="181"/>
      <c r="AD40" s="181"/>
      <c r="AE40" s="181"/>
      <c r="AF40" s="181"/>
      <c r="AG40" s="181"/>
      <c r="AH40" s="80"/>
      <c r="AI40" s="80"/>
      <c r="AJ40" s="80"/>
    </row>
    <row r="41" spans="1:36" s="78" customFormat="1" ht="17.25" customHeight="1">
      <c r="A41" s="175" t="s">
        <v>291</v>
      </c>
      <c r="B41" s="176" t="s">
        <v>156</v>
      </c>
      <c r="C41" s="183"/>
      <c r="D41" s="183"/>
      <c r="E41" s="167"/>
      <c r="F41" s="183"/>
      <c r="G41" s="184"/>
      <c r="H41" s="167"/>
      <c r="I41" s="183"/>
      <c r="J41" s="183"/>
      <c r="K41" s="183"/>
      <c r="L41" s="184"/>
      <c r="M41" s="184"/>
      <c r="N41" s="183"/>
      <c r="O41" s="184"/>
      <c r="P41" s="184"/>
      <c r="Q41" s="180"/>
      <c r="R41" s="183"/>
      <c r="S41" s="184"/>
      <c r="T41" s="184"/>
      <c r="U41" s="184"/>
      <c r="V41" s="184"/>
      <c r="W41" s="184"/>
      <c r="X41" s="168"/>
      <c r="Y41" s="168"/>
      <c r="Z41" s="168"/>
      <c r="AA41" s="169"/>
      <c r="AB41" s="170"/>
      <c r="AC41" s="185"/>
      <c r="AD41" s="185"/>
      <c r="AE41" s="185"/>
      <c r="AF41" s="185"/>
      <c r="AG41" s="185"/>
      <c r="AH41" s="186"/>
      <c r="AI41" s="186"/>
      <c r="AJ41" s="186"/>
    </row>
    <row r="42" spans="1:36" s="79" customFormat="1" ht="17.25" customHeight="1">
      <c r="A42" s="225" t="s">
        <v>28</v>
      </c>
      <c r="B42" s="226" t="s">
        <v>214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8"/>
      <c r="Y42" s="168"/>
      <c r="Z42" s="168"/>
      <c r="AA42" s="169"/>
      <c r="AB42" s="170"/>
      <c r="AC42" s="181"/>
      <c r="AD42" s="181"/>
      <c r="AE42" s="181"/>
      <c r="AF42" s="181"/>
      <c r="AG42" s="181"/>
      <c r="AH42" s="80"/>
      <c r="AI42" s="80"/>
      <c r="AJ42" s="80"/>
    </row>
    <row r="43" spans="1:36" s="79" customFormat="1" ht="17.25" customHeight="1">
      <c r="A43" s="187" t="s">
        <v>292</v>
      </c>
      <c r="B43" s="176" t="s">
        <v>155</v>
      </c>
      <c r="C43" s="183"/>
      <c r="D43" s="183"/>
      <c r="E43" s="167"/>
      <c r="F43" s="183"/>
      <c r="G43" s="184"/>
      <c r="H43" s="167"/>
      <c r="I43" s="183"/>
      <c r="J43" s="183"/>
      <c r="K43" s="183"/>
      <c r="L43" s="184"/>
      <c r="M43" s="184"/>
      <c r="N43" s="183"/>
      <c r="O43" s="184"/>
      <c r="P43" s="184"/>
      <c r="Q43" s="180"/>
      <c r="R43" s="183"/>
      <c r="S43" s="184"/>
      <c r="T43" s="184"/>
      <c r="U43" s="184"/>
      <c r="V43" s="184"/>
      <c r="W43" s="184"/>
      <c r="X43" s="168"/>
      <c r="Y43" s="168"/>
      <c r="Z43" s="168"/>
      <c r="AA43" s="169"/>
      <c r="AB43" s="170"/>
      <c r="AC43" s="207"/>
      <c r="AD43" s="181"/>
      <c r="AE43" s="181"/>
      <c r="AF43" s="181"/>
      <c r="AG43" s="181"/>
      <c r="AH43" s="80"/>
      <c r="AI43" s="80"/>
      <c r="AJ43" s="80"/>
    </row>
    <row r="44" spans="1:33" s="78" customFormat="1" ht="17.25" customHeight="1">
      <c r="A44" s="187" t="s">
        <v>293</v>
      </c>
      <c r="B44" s="176" t="s">
        <v>156</v>
      </c>
      <c r="C44" s="183"/>
      <c r="D44" s="183"/>
      <c r="E44" s="167"/>
      <c r="F44" s="183"/>
      <c r="G44" s="184"/>
      <c r="H44" s="167"/>
      <c r="I44" s="183"/>
      <c r="J44" s="183"/>
      <c r="K44" s="183"/>
      <c r="L44" s="184"/>
      <c r="M44" s="184"/>
      <c r="N44" s="183"/>
      <c r="O44" s="184"/>
      <c r="P44" s="184"/>
      <c r="Q44" s="180"/>
      <c r="R44" s="183"/>
      <c r="S44" s="184"/>
      <c r="T44" s="184"/>
      <c r="U44" s="184"/>
      <c r="V44" s="184"/>
      <c r="W44" s="184"/>
      <c r="X44" s="168"/>
      <c r="Y44" s="168"/>
      <c r="Z44" s="168"/>
      <c r="AA44" s="169"/>
      <c r="AB44" s="170"/>
      <c r="AC44" s="188"/>
      <c r="AD44" s="188"/>
      <c r="AE44" s="188"/>
      <c r="AF44" s="188"/>
      <c r="AG44" s="188"/>
    </row>
    <row r="45" spans="1:36" s="79" customFormat="1" ht="17.25" customHeight="1">
      <c r="A45" s="175" t="s">
        <v>29</v>
      </c>
      <c r="B45" s="226" t="s">
        <v>216</v>
      </c>
      <c r="C45" s="167">
        <v>1</v>
      </c>
      <c r="D45" s="167"/>
      <c r="E45" s="167">
        <v>1</v>
      </c>
      <c r="F45" s="167"/>
      <c r="G45" s="167">
        <v>1</v>
      </c>
      <c r="H45" s="167">
        <v>1</v>
      </c>
      <c r="I45" s="167"/>
      <c r="J45" s="167"/>
      <c r="K45" s="167"/>
      <c r="L45" s="167"/>
      <c r="M45" s="167"/>
      <c r="N45" s="167"/>
      <c r="O45" s="167"/>
      <c r="P45" s="167">
        <v>1</v>
      </c>
      <c r="Q45" s="167"/>
      <c r="R45" s="167">
        <v>1</v>
      </c>
      <c r="S45" s="167"/>
      <c r="T45" s="167"/>
      <c r="U45" s="167"/>
      <c r="V45" s="167">
        <v>1</v>
      </c>
      <c r="W45" s="167"/>
      <c r="X45" s="168"/>
      <c r="Y45" s="168"/>
      <c r="Z45" s="168"/>
      <c r="AA45" s="169"/>
      <c r="AB45" s="170"/>
      <c r="AC45" s="181"/>
      <c r="AD45" s="181"/>
      <c r="AE45" s="181"/>
      <c r="AF45" s="181"/>
      <c r="AG45" s="181"/>
      <c r="AH45" s="80"/>
      <c r="AI45" s="80"/>
      <c r="AJ45" s="80"/>
    </row>
    <row r="46" spans="1:36" s="79" customFormat="1" ht="17.25" customHeight="1">
      <c r="A46" s="175" t="s">
        <v>294</v>
      </c>
      <c r="B46" s="176" t="s">
        <v>155</v>
      </c>
      <c r="C46" s="183">
        <v>1</v>
      </c>
      <c r="D46" s="183"/>
      <c r="E46" s="167">
        <v>1</v>
      </c>
      <c r="F46" s="183"/>
      <c r="G46" s="184">
        <v>1</v>
      </c>
      <c r="H46" s="167">
        <v>1</v>
      </c>
      <c r="I46" s="183"/>
      <c r="J46" s="183"/>
      <c r="K46" s="183"/>
      <c r="L46" s="184"/>
      <c r="M46" s="184"/>
      <c r="N46" s="183"/>
      <c r="O46" s="184"/>
      <c r="P46" s="184">
        <v>1</v>
      </c>
      <c r="Q46" s="180"/>
      <c r="R46" s="183">
        <v>1</v>
      </c>
      <c r="S46" s="184"/>
      <c r="T46" s="184"/>
      <c r="U46" s="184"/>
      <c r="V46" s="184">
        <v>1</v>
      </c>
      <c r="W46" s="184"/>
      <c r="X46" s="168"/>
      <c r="Y46" s="168"/>
      <c r="Z46" s="168"/>
      <c r="AA46" s="169"/>
      <c r="AB46" s="170"/>
      <c r="AC46" s="181"/>
      <c r="AD46" s="181"/>
      <c r="AE46" s="181"/>
      <c r="AF46" s="181"/>
      <c r="AG46" s="181"/>
      <c r="AH46" s="80"/>
      <c r="AI46" s="80"/>
      <c r="AJ46" s="80"/>
    </row>
    <row r="47" spans="1:36" s="78" customFormat="1" ht="17.25" customHeight="1">
      <c r="A47" s="175" t="s">
        <v>295</v>
      </c>
      <c r="B47" s="176" t="s">
        <v>156</v>
      </c>
      <c r="C47" s="183"/>
      <c r="D47" s="183"/>
      <c r="E47" s="167"/>
      <c r="F47" s="183"/>
      <c r="G47" s="184"/>
      <c r="H47" s="167"/>
      <c r="I47" s="183"/>
      <c r="J47" s="183"/>
      <c r="K47" s="183"/>
      <c r="L47" s="184"/>
      <c r="M47" s="184"/>
      <c r="N47" s="183"/>
      <c r="O47" s="184"/>
      <c r="P47" s="184"/>
      <c r="Q47" s="180"/>
      <c r="R47" s="183"/>
      <c r="S47" s="184"/>
      <c r="T47" s="184"/>
      <c r="U47" s="184"/>
      <c r="V47" s="184"/>
      <c r="W47" s="184"/>
      <c r="X47" s="168"/>
      <c r="Y47" s="168"/>
      <c r="Z47" s="168"/>
      <c r="AA47" s="169"/>
      <c r="AB47" s="170"/>
      <c r="AC47" s="185"/>
      <c r="AD47" s="185"/>
      <c r="AE47" s="185"/>
      <c r="AF47" s="185"/>
      <c r="AG47" s="185"/>
      <c r="AH47" s="186"/>
      <c r="AI47" s="186"/>
      <c r="AJ47" s="186"/>
    </row>
    <row r="48" spans="1:36" s="79" customFormat="1" ht="17.25" customHeight="1">
      <c r="A48" s="225" t="s">
        <v>71</v>
      </c>
      <c r="B48" s="226" t="s">
        <v>218</v>
      </c>
      <c r="C48" s="167">
        <v>2</v>
      </c>
      <c r="D48" s="167"/>
      <c r="E48" s="167">
        <v>2</v>
      </c>
      <c r="F48" s="167"/>
      <c r="G48" s="167">
        <v>2</v>
      </c>
      <c r="H48" s="167">
        <v>2</v>
      </c>
      <c r="I48" s="167"/>
      <c r="J48" s="167"/>
      <c r="K48" s="167"/>
      <c r="L48" s="167"/>
      <c r="M48" s="167"/>
      <c r="N48" s="167"/>
      <c r="O48" s="167"/>
      <c r="P48" s="167">
        <v>2</v>
      </c>
      <c r="Q48" s="167"/>
      <c r="R48" s="167">
        <v>2</v>
      </c>
      <c r="S48" s="167"/>
      <c r="T48" s="167"/>
      <c r="U48" s="167"/>
      <c r="V48" s="167">
        <v>2</v>
      </c>
      <c r="W48" s="167"/>
      <c r="X48" s="168"/>
      <c r="Y48" s="168"/>
      <c r="Z48" s="168"/>
      <c r="AA48" s="169"/>
      <c r="AB48" s="170"/>
      <c r="AC48" s="181"/>
      <c r="AD48" s="181"/>
      <c r="AE48" s="181"/>
      <c r="AF48" s="181"/>
      <c r="AG48" s="181"/>
      <c r="AH48" s="80"/>
      <c r="AI48" s="80"/>
      <c r="AJ48" s="80"/>
    </row>
    <row r="49" spans="1:36" s="79" customFormat="1" ht="17.25" customHeight="1">
      <c r="A49" s="187" t="s">
        <v>296</v>
      </c>
      <c r="B49" s="176" t="s">
        <v>155</v>
      </c>
      <c r="C49" s="183">
        <v>2</v>
      </c>
      <c r="D49" s="183"/>
      <c r="E49" s="167">
        <v>2</v>
      </c>
      <c r="F49" s="183"/>
      <c r="G49" s="184">
        <v>2</v>
      </c>
      <c r="H49" s="167">
        <v>2</v>
      </c>
      <c r="I49" s="183"/>
      <c r="J49" s="183"/>
      <c r="K49" s="183"/>
      <c r="L49" s="184"/>
      <c r="M49" s="184"/>
      <c r="N49" s="183"/>
      <c r="O49" s="184"/>
      <c r="P49" s="184">
        <v>2</v>
      </c>
      <c r="Q49" s="180"/>
      <c r="R49" s="183">
        <v>2</v>
      </c>
      <c r="S49" s="184"/>
      <c r="T49" s="184"/>
      <c r="U49" s="184"/>
      <c r="V49" s="184">
        <v>2</v>
      </c>
      <c r="W49" s="184"/>
      <c r="X49" s="168"/>
      <c r="Y49" s="168"/>
      <c r="Z49" s="168"/>
      <c r="AA49" s="169"/>
      <c r="AB49" s="170"/>
      <c r="AC49" s="181"/>
      <c r="AD49" s="181"/>
      <c r="AE49" s="181"/>
      <c r="AF49" s="181"/>
      <c r="AG49" s="181"/>
      <c r="AH49" s="80"/>
      <c r="AI49" s="80"/>
      <c r="AJ49" s="80"/>
    </row>
    <row r="50" spans="1:33" s="78" customFormat="1" ht="17.25" customHeight="1">
      <c r="A50" s="187" t="s">
        <v>297</v>
      </c>
      <c r="B50" s="176" t="s">
        <v>156</v>
      </c>
      <c r="C50" s="183"/>
      <c r="D50" s="183"/>
      <c r="E50" s="167"/>
      <c r="F50" s="183"/>
      <c r="G50" s="184"/>
      <c r="H50" s="167"/>
      <c r="I50" s="183"/>
      <c r="J50" s="183"/>
      <c r="K50" s="183"/>
      <c r="L50" s="184"/>
      <c r="M50" s="184"/>
      <c r="N50" s="183"/>
      <c r="O50" s="184"/>
      <c r="P50" s="184"/>
      <c r="Q50" s="180"/>
      <c r="R50" s="183"/>
      <c r="S50" s="184"/>
      <c r="T50" s="184"/>
      <c r="U50" s="184"/>
      <c r="V50" s="184"/>
      <c r="W50" s="184"/>
      <c r="X50" s="168"/>
      <c r="Y50" s="168"/>
      <c r="Z50" s="168"/>
      <c r="AA50" s="169"/>
      <c r="AB50" s="170"/>
      <c r="AC50" s="188"/>
      <c r="AD50" s="188"/>
      <c r="AE50" s="188"/>
      <c r="AF50" s="188"/>
      <c r="AG50" s="188"/>
    </row>
    <row r="51" spans="1:33" s="78" customFormat="1" ht="12" customHeight="1">
      <c r="A51" s="189"/>
      <c r="B51" s="190"/>
      <c r="C51" s="191"/>
      <c r="D51" s="191"/>
      <c r="E51" s="191"/>
      <c r="F51" s="191"/>
      <c r="G51" s="192"/>
      <c r="H51" s="191"/>
      <c r="I51" s="191"/>
      <c r="J51" s="191"/>
      <c r="K51" s="191"/>
      <c r="L51" s="192"/>
      <c r="M51" s="192"/>
      <c r="N51" s="191"/>
      <c r="O51" s="192"/>
      <c r="P51" s="192"/>
      <c r="Q51" s="192"/>
      <c r="R51" s="191"/>
      <c r="S51" s="192"/>
      <c r="T51" s="192"/>
      <c r="U51" s="192"/>
      <c r="V51" s="192"/>
      <c r="W51" s="192"/>
      <c r="X51" s="192"/>
      <c r="Y51" s="192"/>
      <c r="Z51" s="192"/>
      <c r="AA51" s="149"/>
      <c r="AB51" s="170"/>
      <c r="AC51" s="188"/>
      <c r="AD51" s="188"/>
      <c r="AE51" s="188"/>
      <c r="AF51" s="188"/>
      <c r="AG51" s="188"/>
    </row>
    <row r="52" spans="1:33" s="5" customFormat="1" ht="18" customHeight="1">
      <c r="A52" s="193"/>
      <c r="B52" s="359" t="str">
        <f>TT!C7</f>
        <v>Đồng Tháp, ngày 03 tháng 6 năm 2021</v>
      </c>
      <c r="C52" s="359"/>
      <c r="D52" s="359"/>
      <c r="E52" s="359"/>
      <c r="F52" s="359"/>
      <c r="G52" s="359"/>
      <c r="H52" s="132"/>
      <c r="I52" s="132"/>
      <c r="J52" s="132"/>
      <c r="K52" s="194"/>
      <c r="L52" s="195"/>
      <c r="M52" s="195"/>
      <c r="N52" s="194"/>
      <c r="O52" s="195"/>
      <c r="P52" s="358" t="str">
        <f>B52</f>
        <v>Đồng Tháp, ngày 03 tháng 6 năm 2021</v>
      </c>
      <c r="Q52" s="358"/>
      <c r="R52" s="358"/>
      <c r="S52" s="358"/>
      <c r="T52" s="358"/>
      <c r="U52" s="358"/>
      <c r="V52" s="358"/>
      <c r="W52" s="196"/>
      <c r="X52" s="196"/>
      <c r="Y52" s="196"/>
      <c r="Z52" s="196"/>
      <c r="AA52" s="139"/>
      <c r="AB52" s="139"/>
      <c r="AC52" s="165"/>
      <c r="AD52" s="165"/>
      <c r="AE52" s="165"/>
      <c r="AF52" s="165"/>
      <c r="AG52" s="165"/>
    </row>
    <row r="53" spans="1:26" ht="35.25" customHeight="1">
      <c r="A53" s="76"/>
      <c r="B53" s="354" t="s">
        <v>175</v>
      </c>
      <c r="C53" s="354"/>
      <c r="D53" s="354"/>
      <c r="E53" s="354"/>
      <c r="F53" s="354"/>
      <c r="G53" s="354"/>
      <c r="H53" s="96"/>
      <c r="I53" s="96"/>
      <c r="J53" s="96"/>
      <c r="K53" s="101"/>
      <c r="L53" s="101"/>
      <c r="M53" s="101"/>
      <c r="N53" s="101"/>
      <c r="O53" s="98"/>
      <c r="P53" s="355" t="str">
        <f>TT!C5</f>
        <v>CỤC TRƯỞNG</v>
      </c>
      <c r="Q53" s="355"/>
      <c r="R53" s="355"/>
      <c r="S53" s="355"/>
      <c r="T53" s="355"/>
      <c r="U53" s="355"/>
      <c r="V53" s="355"/>
      <c r="W53" s="98"/>
      <c r="X53" s="140"/>
      <c r="Y53" s="140"/>
      <c r="Z53" s="140"/>
    </row>
    <row r="54" spans="2:22" ht="18" customHeight="1">
      <c r="B54" s="197"/>
      <c r="C54" s="197"/>
      <c r="D54" s="92"/>
      <c r="E54" s="92"/>
      <c r="F54" s="92"/>
      <c r="G54" s="197"/>
      <c r="H54" s="197"/>
      <c r="I54" s="197"/>
      <c r="J54" s="197"/>
      <c r="K54" s="92"/>
      <c r="L54" s="92"/>
      <c r="M54" s="92"/>
      <c r="N54" s="92"/>
      <c r="O54" s="92"/>
      <c r="P54" s="198"/>
      <c r="Q54" s="198"/>
      <c r="R54" s="198"/>
      <c r="S54" s="198"/>
      <c r="T54" s="198"/>
      <c r="U54" s="198"/>
      <c r="V54" s="198"/>
    </row>
    <row r="55" spans="2:22" ht="28.5" customHeight="1">
      <c r="B55" s="197"/>
      <c r="C55" s="197"/>
      <c r="D55" s="92"/>
      <c r="E55" s="92"/>
      <c r="F55" s="92"/>
      <c r="G55" s="197"/>
      <c r="H55" s="197"/>
      <c r="I55" s="197"/>
      <c r="J55" s="197"/>
      <c r="K55" s="92"/>
      <c r="L55" s="92"/>
      <c r="M55" s="92"/>
      <c r="N55" s="92"/>
      <c r="O55" s="92"/>
      <c r="P55" s="198"/>
      <c r="Q55" s="198"/>
      <c r="R55" s="198"/>
      <c r="S55" s="198"/>
      <c r="T55" s="198"/>
      <c r="U55" s="198"/>
      <c r="V55" s="198"/>
    </row>
    <row r="56" spans="2:22" ht="18" customHeight="1">
      <c r="B56" s="197"/>
      <c r="C56" s="197"/>
      <c r="D56" s="92"/>
      <c r="E56" s="92"/>
      <c r="F56" s="92"/>
      <c r="G56" s="197"/>
      <c r="H56" s="197"/>
      <c r="I56" s="197"/>
      <c r="J56" s="197"/>
      <c r="K56" s="92"/>
      <c r="L56" s="92"/>
      <c r="M56" s="92"/>
      <c r="N56" s="92"/>
      <c r="O56" s="92"/>
      <c r="P56" s="198"/>
      <c r="Q56" s="198"/>
      <c r="R56" s="198"/>
      <c r="S56" s="198"/>
      <c r="T56" s="198"/>
      <c r="U56" s="198"/>
      <c r="V56" s="198"/>
    </row>
    <row r="57" spans="2:22" ht="18" customHeight="1">
      <c r="B57" s="356" t="str">
        <f>TT!C6</f>
        <v>Nguyễn Chí Hòa</v>
      </c>
      <c r="C57" s="356"/>
      <c r="D57" s="356"/>
      <c r="E57" s="356"/>
      <c r="F57" s="356"/>
      <c r="G57" s="356"/>
      <c r="H57" s="96"/>
      <c r="I57" s="96"/>
      <c r="J57" s="96"/>
      <c r="K57" s="92"/>
      <c r="L57" s="92"/>
      <c r="M57" s="92"/>
      <c r="N57" s="92"/>
      <c r="O57" s="92"/>
      <c r="P57" s="357" t="str">
        <f>TT!C3</f>
        <v>Vũ Quang Hiện</v>
      </c>
      <c r="Q57" s="357"/>
      <c r="R57" s="357"/>
      <c r="S57" s="357"/>
      <c r="T57" s="357"/>
      <c r="U57" s="357"/>
      <c r="V57" s="357"/>
    </row>
    <row r="59" spans="18:23" ht="15.75">
      <c r="R59" s="147"/>
      <c r="S59" s="147"/>
      <c r="T59" s="147"/>
      <c r="U59" s="147"/>
      <c r="V59" s="147"/>
      <c r="W59" s="147"/>
    </row>
  </sheetData>
  <sheetProtection formatCells="0" formatColumns="0" formatRows="0" insertRows="0" deleteRows="0"/>
  <mergeCells count="37">
    <mergeCell ref="A1:E1"/>
    <mergeCell ref="F1:Q1"/>
    <mergeCell ref="B3:B7"/>
    <mergeCell ref="S4:W4"/>
    <mergeCell ref="L6:N6"/>
    <mergeCell ref="D3:D7"/>
    <mergeCell ref="R1:W1"/>
    <mergeCell ref="O6:O7"/>
    <mergeCell ref="W5:W7"/>
    <mergeCell ref="H4:Q4"/>
    <mergeCell ref="X1:AD2"/>
    <mergeCell ref="S5:S7"/>
    <mergeCell ref="E3:Q3"/>
    <mergeCell ref="H5:H7"/>
    <mergeCell ref="I5:P5"/>
    <mergeCell ref="R2:W2"/>
    <mergeCell ref="T5:T7"/>
    <mergeCell ref="Q5:Q7"/>
    <mergeCell ref="F6:G6"/>
    <mergeCell ref="I6:K6"/>
    <mergeCell ref="B53:G53"/>
    <mergeCell ref="P53:V53"/>
    <mergeCell ref="B57:G57"/>
    <mergeCell ref="P57:V57"/>
    <mergeCell ref="P6:P7"/>
    <mergeCell ref="P52:V52"/>
    <mergeCell ref="E6:E7"/>
    <mergeCell ref="B52:G52"/>
    <mergeCell ref="C3:C7"/>
    <mergeCell ref="V5:V7"/>
    <mergeCell ref="R3:W3"/>
    <mergeCell ref="A10:B10"/>
    <mergeCell ref="A9:B9"/>
    <mergeCell ref="A3:A7"/>
    <mergeCell ref="U5:U7"/>
    <mergeCell ref="R4:R7"/>
    <mergeCell ref="E4:G5"/>
  </mergeCells>
  <printOptions/>
  <pageMargins left="0.33" right="0.31496062992126" top="0.42" bottom="0.39" header="0.31496062992126" footer="0.31496062992126"/>
  <pageSetup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W30"/>
  <sheetViews>
    <sheetView view="pageBreakPreview" zoomScale="80" zoomScaleSheetLayoutView="80" zoomScalePageLayoutView="0" workbookViewId="0" topLeftCell="A25">
      <selection activeCell="H48" sqref="H48"/>
    </sheetView>
  </sheetViews>
  <sheetFormatPr defaultColWidth="9.00390625" defaultRowHeight="15.75"/>
  <cols>
    <col min="1" max="1" width="3.875" style="0" customWidth="1"/>
    <col min="2" max="2" width="16.25390625" style="0" customWidth="1"/>
    <col min="3" max="3" width="6.50390625" style="73" customWidth="1"/>
    <col min="4" max="5" width="6.125" style="73" customWidth="1"/>
    <col min="6" max="6" width="4.75390625" style="73" customWidth="1"/>
    <col min="7" max="7" width="4.875" style="73" customWidth="1"/>
    <col min="8" max="8" width="4.75390625" style="73" bestFit="1" customWidth="1"/>
    <col min="9" max="9" width="6.00390625" style="73" customWidth="1"/>
    <col min="10" max="10" width="6.25390625" style="73" bestFit="1" customWidth="1"/>
    <col min="11" max="11" width="6.125" style="73" customWidth="1"/>
    <col min="12" max="12" width="5.875" style="73" bestFit="1" customWidth="1"/>
    <col min="13" max="13" width="6.125" style="73" customWidth="1"/>
    <col min="14" max="14" width="5.625" style="73" customWidth="1"/>
    <col min="15" max="15" width="6.50390625" style="73" bestFit="1" customWidth="1"/>
    <col min="16" max="16" width="5.875" style="73" bestFit="1" customWidth="1"/>
    <col min="17" max="17" width="5.75390625" style="73" customWidth="1"/>
    <col min="18" max="18" width="4.25390625" style="73" customWidth="1"/>
    <col min="19" max="19" width="6.25390625" style="73" customWidth="1"/>
    <col min="20" max="20" width="5.75390625" style="73" customWidth="1"/>
    <col min="21" max="21" width="8.75390625" style="73" customWidth="1"/>
  </cols>
  <sheetData>
    <row r="1" spans="1:21" ht="67.5" customHeight="1">
      <c r="A1" s="239" t="s">
        <v>195</v>
      </c>
      <c r="B1" s="239"/>
      <c r="C1" s="239"/>
      <c r="D1" s="239"/>
      <c r="E1" s="239"/>
      <c r="F1" s="305" t="s">
        <v>322</v>
      </c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6" t="str">
        <f>'[1]TT'!C2</f>
        <v>Đơn vị  báo cáo: 
Cục THADS tỉnh Đồng Tháp
Đơn vị nhận báo cáo:
Tổng Cục THADS</v>
      </c>
      <c r="R1" s="306"/>
      <c r="S1" s="306"/>
      <c r="T1" s="306"/>
      <c r="U1" s="306"/>
    </row>
    <row r="2" spans="17:21" ht="15.75" customHeight="1">
      <c r="Q2" s="385" t="s">
        <v>157</v>
      </c>
      <c r="R2" s="385"/>
      <c r="S2" s="385"/>
      <c r="T2" s="385"/>
      <c r="U2" s="385"/>
    </row>
    <row r="3" spans="1:21" ht="18.75" customHeight="1">
      <c r="A3" s="376" t="s">
        <v>92</v>
      </c>
      <c r="B3" s="376" t="s">
        <v>112</v>
      </c>
      <c r="C3" s="382" t="s">
        <v>158</v>
      </c>
      <c r="D3" s="382"/>
      <c r="E3" s="382"/>
      <c r="F3" s="382" t="s">
        <v>159</v>
      </c>
      <c r="G3" s="382"/>
      <c r="H3" s="382"/>
      <c r="I3" s="382" t="s">
        <v>160</v>
      </c>
      <c r="J3" s="382"/>
      <c r="K3" s="382"/>
      <c r="L3" s="382" t="s">
        <v>161</v>
      </c>
      <c r="M3" s="382"/>
      <c r="N3" s="382"/>
      <c r="O3" s="382"/>
      <c r="P3" s="382"/>
      <c r="Q3" s="382"/>
      <c r="R3" s="382"/>
      <c r="S3" s="382" t="s">
        <v>162</v>
      </c>
      <c r="T3" s="382"/>
      <c r="U3" s="382"/>
    </row>
    <row r="4" spans="1:21" ht="18.75" customHeight="1">
      <c r="A4" s="384"/>
      <c r="B4" s="384"/>
      <c r="C4" s="382"/>
      <c r="D4" s="382"/>
      <c r="E4" s="382"/>
      <c r="F4" s="382"/>
      <c r="G4" s="382"/>
      <c r="H4" s="382"/>
      <c r="I4" s="382"/>
      <c r="J4" s="382"/>
      <c r="K4" s="382"/>
      <c r="L4" s="382" t="s">
        <v>163</v>
      </c>
      <c r="M4" s="382"/>
      <c r="N4" s="382"/>
      <c r="O4" s="382"/>
      <c r="P4" s="382" t="s">
        <v>164</v>
      </c>
      <c r="Q4" s="382"/>
      <c r="R4" s="382"/>
      <c r="S4" s="382"/>
      <c r="T4" s="382"/>
      <c r="U4" s="382"/>
    </row>
    <row r="5" spans="1:21" ht="18.75" customHeight="1">
      <c r="A5" s="384"/>
      <c r="B5" s="384"/>
      <c r="C5" s="382"/>
      <c r="D5" s="382"/>
      <c r="E5" s="382"/>
      <c r="F5" s="382"/>
      <c r="G5" s="382"/>
      <c r="H5" s="382"/>
      <c r="I5" s="382"/>
      <c r="J5" s="382"/>
      <c r="K5" s="382"/>
      <c r="L5" s="376" t="s">
        <v>12</v>
      </c>
      <c r="M5" s="382" t="s">
        <v>4</v>
      </c>
      <c r="N5" s="382"/>
      <c r="O5" s="382"/>
      <c r="P5" s="376" t="s">
        <v>12</v>
      </c>
      <c r="Q5" s="382" t="s">
        <v>4</v>
      </c>
      <c r="R5" s="382"/>
      <c r="S5" s="382"/>
      <c r="T5" s="382"/>
      <c r="U5" s="382"/>
    </row>
    <row r="6" spans="1:21" ht="32.25" customHeight="1">
      <c r="A6" s="384"/>
      <c r="B6" s="384"/>
      <c r="C6" s="376" t="s">
        <v>165</v>
      </c>
      <c r="D6" s="376" t="s">
        <v>166</v>
      </c>
      <c r="E6" s="376" t="s">
        <v>167</v>
      </c>
      <c r="F6" s="376" t="s">
        <v>168</v>
      </c>
      <c r="G6" s="376" t="s">
        <v>166</v>
      </c>
      <c r="H6" s="376" t="s">
        <v>167</v>
      </c>
      <c r="I6" s="376" t="s">
        <v>165</v>
      </c>
      <c r="J6" s="376" t="s">
        <v>166</v>
      </c>
      <c r="K6" s="376" t="s">
        <v>167</v>
      </c>
      <c r="L6" s="384"/>
      <c r="M6" s="376" t="s">
        <v>155</v>
      </c>
      <c r="N6" s="376" t="s">
        <v>156</v>
      </c>
      <c r="O6" s="376" t="s">
        <v>169</v>
      </c>
      <c r="P6" s="384"/>
      <c r="Q6" s="376" t="s">
        <v>170</v>
      </c>
      <c r="R6" s="376" t="s">
        <v>171</v>
      </c>
      <c r="S6" s="376" t="s">
        <v>12</v>
      </c>
      <c r="T6" s="376" t="s">
        <v>172</v>
      </c>
      <c r="U6" s="376" t="s">
        <v>138</v>
      </c>
    </row>
    <row r="7" spans="1:21" ht="15.75">
      <c r="A7" s="377"/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</row>
    <row r="8" spans="1:21" ht="15.75">
      <c r="A8" s="378" t="s">
        <v>3</v>
      </c>
      <c r="B8" s="378"/>
      <c r="C8" s="74">
        <v>1</v>
      </c>
      <c r="D8" s="75">
        <v>2</v>
      </c>
      <c r="E8" s="75">
        <v>3</v>
      </c>
      <c r="F8" s="75">
        <v>4</v>
      </c>
      <c r="G8" s="75">
        <v>5</v>
      </c>
      <c r="H8" s="75">
        <v>6</v>
      </c>
      <c r="I8" s="75">
        <v>7</v>
      </c>
      <c r="J8" s="75">
        <v>8</v>
      </c>
      <c r="K8" s="75">
        <v>9</v>
      </c>
      <c r="L8" s="75">
        <v>10</v>
      </c>
      <c r="M8" s="75">
        <v>11</v>
      </c>
      <c r="N8" s="75">
        <v>12</v>
      </c>
      <c r="O8" s="75">
        <v>13</v>
      </c>
      <c r="P8" s="75">
        <v>14</v>
      </c>
      <c r="Q8" s="75">
        <v>15</v>
      </c>
      <c r="R8" s="75">
        <v>16</v>
      </c>
      <c r="S8" s="75">
        <v>17</v>
      </c>
      <c r="T8" s="75">
        <v>18</v>
      </c>
      <c r="U8" s="75">
        <v>19</v>
      </c>
    </row>
    <row r="9" spans="1:23" s="210" customFormat="1" ht="18.75" customHeight="1">
      <c r="A9" s="379" t="s">
        <v>12</v>
      </c>
      <c r="B9" s="379"/>
      <c r="C9" s="220">
        <v>133</v>
      </c>
      <c r="D9" s="220">
        <v>135</v>
      </c>
      <c r="E9" s="220">
        <v>130</v>
      </c>
      <c r="F9" s="220">
        <v>0</v>
      </c>
      <c r="G9" s="220">
        <v>0</v>
      </c>
      <c r="H9" s="220">
        <v>0</v>
      </c>
      <c r="I9" s="220">
        <v>79</v>
      </c>
      <c r="J9" s="220">
        <v>81</v>
      </c>
      <c r="K9" s="220">
        <v>77</v>
      </c>
      <c r="L9" s="220">
        <v>130</v>
      </c>
      <c r="M9" s="220">
        <v>33</v>
      </c>
      <c r="N9" s="220">
        <v>1</v>
      </c>
      <c r="O9" s="220">
        <v>96</v>
      </c>
      <c r="P9" s="220">
        <v>130</v>
      </c>
      <c r="Q9" s="220">
        <v>130</v>
      </c>
      <c r="R9" s="220">
        <v>0</v>
      </c>
      <c r="S9" s="220">
        <v>130</v>
      </c>
      <c r="T9" s="220">
        <v>130</v>
      </c>
      <c r="U9" s="220"/>
      <c r="V9" s="209"/>
      <c r="W9" s="221"/>
    </row>
    <row r="10" spans="1:21" s="210" customFormat="1" ht="16.5" customHeight="1">
      <c r="A10" s="199" t="s">
        <v>0</v>
      </c>
      <c r="B10" s="199" t="s">
        <v>174</v>
      </c>
      <c r="C10" s="208">
        <v>27</v>
      </c>
      <c r="D10" s="208">
        <v>27</v>
      </c>
      <c r="E10" s="208">
        <v>27</v>
      </c>
      <c r="F10" s="208"/>
      <c r="G10" s="208"/>
      <c r="H10" s="208"/>
      <c r="I10" s="208">
        <v>6</v>
      </c>
      <c r="J10" s="208">
        <v>6</v>
      </c>
      <c r="K10" s="208">
        <v>6</v>
      </c>
      <c r="L10" s="222">
        <v>27</v>
      </c>
      <c r="M10" s="208">
        <v>7</v>
      </c>
      <c r="N10" s="208"/>
      <c r="O10" s="208">
        <v>20</v>
      </c>
      <c r="P10" s="222">
        <v>27</v>
      </c>
      <c r="Q10" s="208">
        <v>27</v>
      </c>
      <c r="R10" s="208"/>
      <c r="S10" s="222">
        <v>27</v>
      </c>
      <c r="T10" s="208">
        <v>27</v>
      </c>
      <c r="U10" s="208"/>
    </row>
    <row r="11" spans="1:21" s="210" customFormat="1" ht="16.5" customHeight="1">
      <c r="A11" s="199" t="s">
        <v>1</v>
      </c>
      <c r="B11" s="199" t="s">
        <v>8</v>
      </c>
      <c r="C11" s="208">
        <v>106</v>
      </c>
      <c r="D11" s="208">
        <v>108</v>
      </c>
      <c r="E11" s="208">
        <v>103</v>
      </c>
      <c r="F11" s="208">
        <v>0</v>
      </c>
      <c r="G11" s="208">
        <v>0</v>
      </c>
      <c r="H11" s="208">
        <v>0</v>
      </c>
      <c r="I11" s="208">
        <v>73</v>
      </c>
      <c r="J11" s="208">
        <v>75</v>
      </c>
      <c r="K11" s="208">
        <v>71</v>
      </c>
      <c r="L11" s="208">
        <v>103</v>
      </c>
      <c r="M11" s="208">
        <v>26</v>
      </c>
      <c r="N11" s="208">
        <v>1</v>
      </c>
      <c r="O11" s="208">
        <v>76</v>
      </c>
      <c r="P11" s="208">
        <v>103</v>
      </c>
      <c r="Q11" s="208">
        <v>103</v>
      </c>
      <c r="R11" s="208">
        <v>0</v>
      </c>
      <c r="S11" s="208">
        <v>103</v>
      </c>
      <c r="T11" s="208">
        <v>103</v>
      </c>
      <c r="U11" s="208"/>
    </row>
    <row r="12" spans="1:21" s="210" customFormat="1" ht="16.5" customHeight="1">
      <c r="A12" s="199" t="s">
        <v>13</v>
      </c>
      <c r="B12" s="199" t="s">
        <v>198</v>
      </c>
      <c r="C12" s="208">
        <v>14</v>
      </c>
      <c r="D12" s="208">
        <v>14</v>
      </c>
      <c r="E12" s="208">
        <v>14</v>
      </c>
      <c r="F12" s="208"/>
      <c r="G12" s="208"/>
      <c r="H12" s="208"/>
      <c r="I12" s="208"/>
      <c r="J12" s="208"/>
      <c r="K12" s="208"/>
      <c r="L12" s="222">
        <v>14</v>
      </c>
      <c r="M12" s="208">
        <v>1</v>
      </c>
      <c r="N12" s="208"/>
      <c r="O12" s="208">
        <v>13</v>
      </c>
      <c r="P12" s="222">
        <v>14</v>
      </c>
      <c r="Q12" s="208">
        <v>14</v>
      </c>
      <c r="R12" s="208"/>
      <c r="S12" s="222">
        <v>14</v>
      </c>
      <c r="T12" s="208">
        <v>14</v>
      </c>
      <c r="U12" s="208"/>
    </row>
    <row r="13" spans="1:21" s="210" customFormat="1" ht="16.5" customHeight="1">
      <c r="A13" s="199" t="s">
        <v>14</v>
      </c>
      <c r="B13" s="199" t="s">
        <v>310</v>
      </c>
      <c r="C13" s="208">
        <v>5</v>
      </c>
      <c r="D13" s="208">
        <v>7</v>
      </c>
      <c r="E13" s="208">
        <v>5</v>
      </c>
      <c r="F13" s="208"/>
      <c r="G13" s="208"/>
      <c r="H13" s="208"/>
      <c r="I13" s="208">
        <v>5</v>
      </c>
      <c r="J13" s="208">
        <v>7</v>
      </c>
      <c r="K13" s="208">
        <v>5</v>
      </c>
      <c r="L13" s="222">
        <v>5</v>
      </c>
      <c r="M13" s="208">
        <v>2</v>
      </c>
      <c r="N13" s="208"/>
      <c r="O13" s="208">
        <v>3</v>
      </c>
      <c r="P13" s="222">
        <v>5</v>
      </c>
      <c r="Q13" s="208">
        <v>5</v>
      </c>
      <c r="R13" s="208"/>
      <c r="S13" s="222">
        <v>5</v>
      </c>
      <c r="T13" s="208">
        <v>5</v>
      </c>
      <c r="U13" s="208"/>
    </row>
    <row r="14" spans="1:21" s="210" customFormat="1" ht="16.5" customHeight="1">
      <c r="A14" s="199" t="s">
        <v>19</v>
      </c>
      <c r="B14" s="199" t="s">
        <v>200</v>
      </c>
      <c r="C14" s="208">
        <v>1</v>
      </c>
      <c r="D14" s="208">
        <v>1</v>
      </c>
      <c r="E14" s="208">
        <v>1</v>
      </c>
      <c r="F14" s="208"/>
      <c r="G14" s="208"/>
      <c r="H14" s="208"/>
      <c r="I14" s="208">
        <v>1</v>
      </c>
      <c r="J14" s="208">
        <v>1</v>
      </c>
      <c r="K14" s="208">
        <v>1</v>
      </c>
      <c r="L14" s="222">
        <v>1</v>
      </c>
      <c r="M14" s="208"/>
      <c r="N14" s="208"/>
      <c r="O14" s="208">
        <v>1</v>
      </c>
      <c r="P14" s="222">
        <v>1</v>
      </c>
      <c r="Q14" s="208">
        <v>1</v>
      </c>
      <c r="R14" s="208"/>
      <c r="S14" s="222">
        <v>1</v>
      </c>
      <c r="T14" s="208">
        <v>1</v>
      </c>
      <c r="U14" s="208"/>
    </row>
    <row r="15" spans="1:21" s="210" customFormat="1" ht="16.5" customHeight="1">
      <c r="A15" s="199" t="s">
        <v>21</v>
      </c>
      <c r="B15" s="199" t="s">
        <v>202</v>
      </c>
      <c r="C15" s="208">
        <v>9</v>
      </c>
      <c r="D15" s="208">
        <v>9</v>
      </c>
      <c r="E15" s="208">
        <v>9</v>
      </c>
      <c r="F15" s="208"/>
      <c r="G15" s="208"/>
      <c r="H15" s="208"/>
      <c r="I15" s="208">
        <v>9</v>
      </c>
      <c r="J15" s="208">
        <v>9</v>
      </c>
      <c r="K15" s="208">
        <v>9</v>
      </c>
      <c r="L15" s="222">
        <v>9</v>
      </c>
      <c r="M15" s="208">
        <v>5</v>
      </c>
      <c r="N15" s="208"/>
      <c r="O15" s="208">
        <v>4</v>
      </c>
      <c r="P15" s="222">
        <v>9</v>
      </c>
      <c r="Q15" s="208">
        <v>9</v>
      </c>
      <c r="R15" s="208"/>
      <c r="S15" s="222">
        <v>9</v>
      </c>
      <c r="T15" s="208">
        <v>9</v>
      </c>
      <c r="U15" s="208"/>
    </row>
    <row r="16" spans="1:21" s="210" customFormat="1" ht="16.5" customHeight="1">
      <c r="A16" s="199" t="s">
        <v>22</v>
      </c>
      <c r="B16" s="199" t="s">
        <v>204</v>
      </c>
      <c r="C16" s="208">
        <v>4</v>
      </c>
      <c r="D16" s="208">
        <v>4</v>
      </c>
      <c r="E16" s="208">
        <v>4</v>
      </c>
      <c r="F16" s="208"/>
      <c r="G16" s="208"/>
      <c r="H16" s="208"/>
      <c r="I16" s="208">
        <v>1</v>
      </c>
      <c r="J16" s="208">
        <v>1</v>
      </c>
      <c r="K16" s="208">
        <v>1</v>
      </c>
      <c r="L16" s="222">
        <v>4</v>
      </c>
      <c r="M16" s="208"/>
      <c r="N16" s="208"/>
      <c r="O16" s="208">
        <v>4</v>
      </c>
      <c r="P16" s="222">
        <v>4</v>
      </c>
      <c r="Q16" s="208">
        <v>4</v>
      </c>
      <c r="R16" s="208"/>
      <c r="S16" s="222">
        <v>4</v>
      </c>
      <c r="T16" s="208">
        <v>4</v>
      </c>
      <c r="U16" s="208"/>
    </row>
    <row r="17" spans="1:21" s="210" customFormat="1" ht="16.5" customHeight="1">
      <c r="A17" s="199" t="s">
        <v>23</v>
      </c>
      <c r="B17" s="199" t="s">
        <v>206</v>
      </c>
      <c r="C17" s="208">
        <v>13</v>
      </c>
      <c r="D17" s="208">
        <v>13</v>
      </c>
      <c r="E17" s="208">
        <v>13</v>
      </c>
      <c r="F17" s="208"/>
      <c r="G17" s="208"/>
      <c r="H17" s="208"/>
      <c r="I17" s="208">
        <v>6</v>
      </c>
      <c r="J17" s="208">
        <v>6</v>
      </c>
      <c r="K17" s="208">
        <v>6</v>
      </c>
      <c r="L17" s="222">
        <v>13</v>
      </c>
      <c r="M17" s="208">
        <v>1</v>
      </c>
      <c r="N17" s="208"/>
      <c r="O17" s="208">
        <v>12</v>
      </c>
      <c r="P17" s="222">
        <v>13</v>
      </c>
      <c r="Q17" s="208">
        <v>13</v>
      </c>
      <c r="R17" s="208"/>
      <c r="S17" s="222">
        <v>13</v>
      </c>
      <c r="T17" s="208">
        <v>13</v>
      </c>
      <c r="U17" s="208"/>
    </row>
    <row r="18" spans="1:21" s="210" customFormat="1" ht="16.5" customHeight="1">
      <c r="A18" s="199" t="s">
        <v>24</v>
      </c>
      <c r="B18" s="199" t="s">
        <v>208</v>
      </c>
      <c r="C18" s="208">
        <v>4</v>
      </c>
      <c r="D18" s="208">
        <v>4</v>
      </c>
      <c r="E18" s="208">
        <v>4</v>
      </c>
      <c r="F18" s="208"/>
      <c r="G18" s="208"/>
      <c r="H18" s="208"/>
      <c r="I18" s="208">
        <v>1</v>
      </c>
      <c r="J18" s="208">
        <v>1</v>
      </c>
      <c r="K18" s="208">
        <v>1</v>
      </c>
      <c r="L18" s="222">
        <v>4</v>
      </c>
      <c r="M18" s="208">
        <v>2</v>
      </c>
      <c r="N18" s="208"/>
      <c r="O18" s="208">
        <v>2</v>
      </c>
      <c r="P18" s="222">
        <v>4</v>
      </c>
      <c r="Q18" s="208">
        <v>4</v>
      </c>
      <c r="R18" s="208"/>
      <c r="S18" s="222">
        <v>4</v>
      </c>
      <c r="T18" s="208">
        <v>4</v>
      </c>
      <c r="U18" s="208"/>
    </row>
    <row r="19" spans="1:21" s="210" customFormat="1" ht="16.5" customHeight="1">
      <c r="A19" s="199" t="s">
        <v>25</v>
      </c>
      <c r="B19" s="199" t="s">
        <v>210</v>
      </c>
      <c r="C19" s="208">
        <v>11</v>
      </c>
      <c r="D19" s="208">
        <v>11</v>
      </c>
      <c r="E19" s="208">
        <v>11</v>
      </c>
      <c r="F19" s="208"/>
      <c r="G19" s="208"/>
      <c r="H19" s="208"/>
      <c r="I19" s="208">
        <v>11</v>
      </c>
      <c r="J19" s="208">
        <v>11</v>
      </c>
      <c r="K19" s="208">
        <v>11</v>
      </c>
      <c r="L19" s="222">
        <v>11</v>
      </c>
      <c r="M19" s="208">
        <v>4</v>
      </c>
      <c r="N19" s="208">
        <v>1</v>
      </c>
      <c r="O19" s="208">
        <v>6</v>
      </c>
      <c r="P19" s="222">
        <v>11</v>
      </c>
      <c r="Q19" s="208">
        <v>11</v>
      </c>
      <c r="R19" s="208"/>
      <c r="S19" s="222">
        <v>11</v>
      </c>
      <c r="T19" s="208">
        <v>11</v>
      </c>
      <c r="U19" s="208"/>
    </row>
    <row r="20" spans="1:21" s="210" customFormat="1" ht="16.5" customHeight="1">
      <c r="A20" s="199" t="s">
        <v>26</v>
      </c>
      <c r="B20" s="199" t="s">
        <v>212</v>
      </c>
      <c r="C20" s="208">
        <v>21</v>
      </c>
      <c r="D20" s="208">
        <v>21</v>
      </c>
      <c r="E20" s="208">
        <v>21</v>
      </c>
      <c r="F20" s="208"/>
      <c r="G20" s="208"/>
      <c r="H20" s="208"/>
      <c r="I20" s="208">
        <v>21</v>
      </c>
      <c r="J20" s="208">
        <v>21</v>
      </c>
      <c r="K20" s="208">
        <v>21</v>
      </c>
      <c r="L20" s="222">
        <v>21</v>
      </c>
      <c r="M20" s="208">
        <v>4</v>
      </c>
      <c r="N20" s="208"/>
      <c r="O20" s="208">
        <v>17</v>
      </c>
      <c r="P20" s="222">
        <v>21</v>
      </c>
      <c r="Q20" s="208">
        <v>21</v>
      </c>
      <c r="R20" s="208"/>
      <c r="S20" s="222">
        <v>21</v>
      </c>
      <c r="T20" s="208">
        <v>21</v>
      </c>
      <c r="U20" s="208"/>
    </row>
    <row r="21" spans="1:21" s="210" customFormat="1" ht="16.5" customHeight="1">
      <c r="A21" s="199" t="s">
        <v>28</v>
      </c>
      <c r="B21" s="199" t="s">
        <v>214</v>
      </c>
      <c r="C21" s="208">
        <v>11</v>
      </c>
      <c r="D21" s="208">
        <v>11</v>
      </c>
      <c r="E21" s="208">
        <v>9</v>
      </c>
      <c r="F21" s="208"/>
      <c r="G21" s="208"/>
      <c r="H21" s="208"/>
      <c r="I21" s="208">
        <v>5</v>
      </c>
      <c r="J21" s="208">
        <v>5</v>
      </c>
      <c r="K21" s="208">
        <v>4</v>
      </c>
      <c r="L21" s="222">
        <v>9</v>
      </c>
      <c r="M21" s="208"/>
      <c r="N21" s="208"/>
      <c r="O21" s="208">
        <v>9</v>
      </c>
      <c r="P21" s="222">
        <v>9</v>
      </c>
      <c r="Q21" s="208">
        <v>9</v>
      </c>
      <c r="R21" s="208"/>
      <c r="S21" s="222">
        <v>9</v>
      </c>
      <c r="T21" s="208">
        <v>9</v>
      </c>
      <c r="U21" s="208"/>
    </row>
    <row r="22" spans="1:21" s="210" customFormat="1" ht="16.5" customHeight="1">
      <c r="A22" s="199" t="s">
        <v>29</v>
      </c>
      <c r="B22" s="199" t="s">
        <v>216</v>
      </c>
      <c r="C22" s="208">
        <v>6</v>
      </c>
      <c r="D22" s="208">
        <v>6</v>
      </c>
      <c r="E22" s="208">
        <v>5</v>
      </c>
      <c r="F22" s="208"/>
      <c r="G22" s="208"/>
      <c r="H22" s="208"/>
      <c r="I22" s="208">
        <v>6</v>
      </c>
      <c r="J22" s="208">
        <v>6</v>
      </c>
      <c r="K22" s="208">
        <v>5</v>
      </c>
      <c r="L22" s="222">
        <v>5</v>
      </c>
      <c r="M22" s="208">
        <v>5</v>
      </c>
      <c r="N22" s="208"/>
      <c r="O22" s="208"/>
      <c r="P22" s="222">
        <v>5</v>
      </c>
      <c r="Q22" s="208">
        <v>5</v>
      </c>
      <c r="R22" s="208"/>
      <c r="S22" s="222">
        <v>5</v>
      </c>
      <c r="T22" s="208">
        <v>5</v>
      </c>
      <c r="U22" s="208"/>
    </row>
    <row r="23" spans="1:21" s="210" customFormat="1" ht="16.5" customHeight="1">
      <c r="A23" s="199" t="s">
        <v>71</v>
      </c>
      <c r="B23" s="199" t="s">
        <v>218</v>
      </c>
      <c r="C23" s="208">
        <v>7</v>
      </c>
      <c r="D23" s="208">
        <v>7</v>
      </c>
      <c r="E23" s="208">
        <v>7</v>
      </c>
      <c r="F23" s="208"/>
      <c r="G23" s="208"/>
      <c r="H23" s="208"/>
      <c r="I23" s="208">
        <v>7</v>
      </c>
      <c r="J23" s="208">
        <v>7</v>
      </c>
      <c r="K23" s="208">
        <v>7</v>
      </c>
      <c r="L23" s="222">
        <v>7</v>
      </c>
      <c r="M23" s="208">
        <v>2</v>
      </c>
      <c r="N23" s="208"/>
      <c r="O23" s="208">
        <v>5</v>
      </c>
      <c r="P23" s="222">
        <v>7</v>
      </c>
      <c r="Q23" s="208">
        <v>7</v>
      </c>
      <c r="R23" s="208"/>
      <c r="S23" s="222">
        <v>7</v>
      </c>
      <c r="T23" s="208">
        <v>7</v>
      </c>
      <c r="U23" s="208"/>
    </row>
    <row r="24" spans="1:21" ht="17.25" customHeight="1">
      <c r="A24" s="83"/>
      <c r="B24" s="380" t="str">
        <f>TT!C7</f>
        <v>Đồng Tháp, ngày 03 tháng 6 năm 2021</v>
      </c>
      <c r="C24" s="380"/>
      <c r="D24" s="380"/>
      <c r="E24" s="380"/>
      <c r="F24" s="380"/>
      <c r="G24" s="380"/>
      <c r="H24" s="95"/>
      <c r="I24" s="95"/>
      <c r="J24" s="95"/>
      <c r="K24" s="99"/>
      <c r="L24" s="100"/>
      <c r="M24" s="100"/>
      <c r="N24" s="99"/>
      <c r="O24" s="381" t="str">
        <f>B24</f>
        <v>Đồng Tháp, ngày 03 tháng 6 năm 2021</v>
      </c>
      <c r="P24" s="381"/>
      <c r="Q24" s="381"/>
      <c r="R24" s="381"/>
      <c r="S24" s="381"/>
      <c r="T24" s="381"/>
      <c r="U24" s="94"/>
    </row>
    <row r="25" spans="1:21" ht="36.75" customHeight="1">
      <c r="A25" s="76"/>
      <c r="B25" s="354" t="s">
        <v>175</v>
      </c>
      <c r="C25" s="354"/>
      <c r="D25" s="354"/>
      <c r="E25" s="354"/>
      <c r="F25" s="354"/>
      <c r="G25" s="354"/>
      <c r="H25" s="200"/>
      <c r="I25" s="200"/>
      <c r="J25" s="200"/>
      <c r="K25" s="201"/>
      <c r="L25" s="201"/>
      <c r="M25" s="201"/>
      <c r="N25" s="202"/>
      <c r="O25" s="383" t="str">
        <f>TT!C5</f>
        <v>CỤC TRƯỞNG</v>
      </c>
      <c r="P25" s="383"/>
      <c r="Q25" s="383"/>
      <c r="R25" s="383"/>
      <c r="S25" s="383"/>
      <c r="T25" s="383"/>
      <c r="U25" s="94"/>
    </row>
    <row r="26" spans="1:21" ht="17.25" customHeight="1">
      <c r="A26" s="1"/>
      <c r="B26" s="203"/>
      <c r="C26" s="203"/>
      <c r="D26" s="204"/>
      <c r="E26" s="204"/>
      <c r="F26" s="204"/>
      <c r="G26" s="203"/>
      <c r="H26" s="203"/>
      <c r="I26" s="203"/>
      <c r="J26" s="203"/>
      <c r="K26" s="204"/>
      <c r="L26" s="204"/>
      <c r="M26" s="204"/>
      <c r="N26" s="204"/>
      <c r="O26" s="204"/>
      <c r="P26" s="203"/>
      <c r="Q26" s="203"/>
      <c r="R26" s="203"/>
      <c r="S26" s="204"/>
      <c r="T26" s="204"/>
      <c r="U26" s="94"/>
    </row>
    <row r="27" spans="1:21" ht="11.25" customHeight="1">
      <c r="A27" s="1"/>
      <c r="B27" s="203"/>
      <c r="C27" s="203"/>
      <c r="D27" s="204"/>
      <c r="E27" s="204"/>
      <c r="F27" s="204"/>
      <c r="G27" s="203"/>
      <c r="H27" s="203"/>
      <c r="I27" s="203"/>
      <c r="J27" s="203"/>
      <c r="K27" s="204"/>
      <c r="L27" s="204"/>
      <c r="M27" s="204"/>
      <c r="N27" s="204"/>
      <c r="O27" s="204"/>
      <c r="P27" s="205"/>
      <c r="Q27" s="205"/>
      <c r="R27" s="205"/>
      <c r="S27" s="205"/>
      <c r="T27" s="205"/>
      <c r="U27" s="97"/>
    </row>
    <row r="28" spans="1:21" ht="17.25" customHeight="1">
      <c r="A28" s="1"/>
      <c r="B28" s="203"/>
      <c r="C28" s="203"/>
      <c r="D28" s="204"/>
      <c r="E28" s="204"/>
      <c r="F28" s="204"/>
      <c r="G28" s="203"/>
      <c r="H28" s="203"/>
      <c r="I28" s="203"/>
      <c r="J28" s="203"/>
      <c r="K28" s="204"/>
      <c r="L28" s="204"/>
      <c r="M28" s="204"/>
      <c r="N28" s="204"/>
      <c r="O28" s="204"/>
      <c r="P28" s="205"/>
      <c r="Q28" s="205"/>
      <c r="R28" s="205"/>
      <c r="S28" s="205"/>
      <c r="T28" s="205"/>
      <c r="U28" s="97"/>
    </row>
    <row r="29" spans="1:21" ht="17.25" customHeight="1">
      <c r="A29" s="1"/>
      <c r="B29" s="375" t="str">
        <f>TT!C6</f>
        <v>Nguyễn Chí Hòa</v>
      </c>
      <c r="C29" s="375"/>
      <c r="D29" s="375"/>
      <c r="E29" s="375"/>
      <c r="F29" s="375"/>
      <c r="G29" s="375"/>
      <c r="H29" s="203"/>
      <c r="I29" s="203"/>
      <c r="J29" s="203"/>
      <c r="K29" s="204"/>
      <c r="L29" s="204"/>
      <c r="M29" s="204"/>
      <c r="N29" s="204"/>
      <c r="O29" s="375" t="str">
        <f>TT!C3</f>
        <v>Vũ Quang Hiện</v>
      </c>
      <c r="P29" s="375"/>
      <c r="Q29" s="375"/>
      <c r="R29" s="375"/>
      <c r="S29" s="375"/>
      <c r="T29" s="375"/>
      <c r="U29" s="94"/>
    </row>
    <row r="30" spans="1:21" ht="17.25" customHeight="1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3"/>
      <c r="Q30" s="93"/>
      <c r="R30" s="93"/>
      <c r="S30" s="94"/>
      <c r="T30" s="94"/>
      <c r="U30" s="94"/>
    </row>
  </sheetData>
  <sheetProtection formatCells="0" formatColumns="0" formatRows="0" insertRows="0" deleteRows="0"/>
  <mergeCells count="42">
    <mergeCell ref="A1:E1"/>
    <mergeCell ref="F1:P1"/>
    <mergeCell ref="Q1:U1"/>
    <mergeCell ref="Q2:U2"/>
    <mergeCell ref="A3:A7"/>
    <mergeCell ref="B3:B7"/>
    <mergeCell ref="S3:U5"/>
    <mergeCell ref="L4:O4"/>
    <mergeCell ref="P4:R4"/>
    <mergeCell ref="L5:L7"/>
    <mergeCell ref="I3:K5"/>
    <mergeCell ref="I6:I7"/>
    <mergeCell ref="R6:R7"/>
    <mergeCell ref="S6:S7"/>
    <mergeCell ref="K6:K7"/>
    <mergeCell ref="M6:M7"/>
    <mergeCell ref="C3:E5"/>
    <mergeCell ref="F3:H5"/>
    <mergeCell ref="G6:G7"/>
    <mergeCell ref="H6:H7"/>
    <mergeCell ref="L3:R3"/>
    <mergeCell ref="B25:G25"/>
    <mergeCell ref="O25:T25"/>
    <mergeCell ref="P5:P7"/>
    <mergeCell ref="Q5:R5"/>
    <mergeCell ref="M5:O5"/>
    <mergeCell ref="U6:U7"/>
    <mergeCell ref="A8:B8"/>
    <mergeCell ref="A9:B9"/>
    <mergeCell ref="B24:G24"/>
    <mergeCell ref="O24:T24"/>
    <mergeCell ref="J6:J7"/>
    <mergeCell ref="B29:G29"/>
    <mergeCell ref="O29:T29"/>
    <mergeCell ref="T6:T7"/>
    <mergeCell ref="D6:D7"/>
    <mergeCell ref="E6:E7"/>
    <mergeCell ref="F6:F7"/>
    <mergeCell ref="N6:N7"/>
    <mergeCell ref="C6:C7"/>
    <mergeCell ref="O6:O7"/>
    <mergeCell ref="Q6:Q7"/>
  </mergeCells>
  <printOptions/>
  <pageMargins left="0.33" right="0.3" top="0.39" bottom="0.36" header="0.31496062992126" footer="0.3149606299212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DELL</cp:lastModifiedBy>
  <cp:lastPrinted>2021-06-02T03:18:28Z</cp:lastPrinted>
  <dcterms:created xsi:type="dcterms:W3CDTF">2004-03-07T02:36:29Z</dcterms:created>
  <dcterms:modified xsi:type="dcterms:W3CDTF">2021-06-02T03:18:30Z</dcterms:modified>
  <cp:category/>
  <cp:version/>
  <cp:contentType/>
  <cp:contentStatus/>
</cp:coreProperties>
</file>